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38E39022-47FD-476E-9DD8-A3F022F31E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externalReferences>
    <externalReference r:id="rId6"/>
  </externalReferences>
  <definedNames>
    <definedName name="_xlnm.Print_Titles" localSheetId="1">' Račun prihoda i rashoda'!$34:$34</definedName>
    <definedName name="_xlnm.Print_Titles" localSheetId="4">'POSEBNI DIO'!$5:$5</definedName>
    <definedName name="_xlnm.Print_Titles" localSheetId="2">'Rashodi prema funkcijskoj kl'!$9:$9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1" i="1" l="1"/>
  <c r="E24" i="3" l="1"/>
  <c r="E11" i="3"/>
  <c r="E21" i="3"/>
  <c r="E18" i="3"/>
  <c r="D10" i="5"/>
  <c r="E109" i="3"/>
  <c r="E91" i="3"/>
  <c r="E85" i="3" s="1"/>
  <c r="E115" i="3"/>
  <c r="E59" i="3"/>
  <c r="E114" i="3"/>
  <c r="E58" i="3"/>
  <c r="E45" i="3"/>
  <c r="E57" i="3"/>
  <c r="E44" i="3"/>
  <c r="E56" i="3"/>
  <c r="E54" i="3"/>
  <c r="E55" i="3"/>
  <c r="E66" i="3"/>
  <c r="E63" i="3" s="1"/>
  <c r="F11" i="3"/>
  <c r="E10" i="3" l="1"/>
  <c r="E108" i="3"/>
  <c r="E96" i="3" s="1"/>
  <c r="E38" i="3"/>
  <c r="E50" i="3"/>
  <c r="F24" i="3"/>
  <c r="F18" i="3"/>
  <c r="F21" i="3"/>
  <c r="F16" i="3"/>
  <c r="F38" i="3"/>
  <c r="F50" i="3"/>
  <c r="F63" i="3"/>
  <c r="F85" i="3"/>
  <c r="F108" i="3"/>
  <c r="F119" i="3"/>
  <c r="H119" i="3"/>
  <c r="H108" i="3"/>
  <c r="H85" i="3"/>
  <c r="H63" i="3"/>
  <c r="H50" i="3"/>
  <c r="H38" i="3"/>
  <c r="G119" i="3"/>
  <c r="G108" i="3"/>
  <c r="G85" i="3"/>
  <c r="G63" i="3"/>
  <c r="G50" i="3"/>
  <c r="G38" i="3"/>
  <c r="I119" i="3"/>
  <c r="I108" i="3"/>
  <c r="I96" i="3" s="1"/>
  <c r="I85" i="3"/>
  <c r="I50" i="3"/>
  <c r="I63" i="3"/>
  <c r="I38" i="3"/>
  <c r="I11" i="3"/>
  <c r="I21" i="3"/>
  <c r="I24" i="3"/>
  <c r="I18" i="3"/>
  <c r="H11" i="3"/>
  <c r="H18" i="3"/>
  <c r="H21" i="3"/>
  <c r="H24" i="3"/>
  <c r="G24" i="3"/>
  <c r="G21" i="3"/>
  <c r="G18" i="3"/>
  <c r="G16" i="3"/>
  <c r="G11" i="3"/>
  <c r="C39" i="5"/>
  <c r="C10" i="5" s="1"/>
  <c r="D39" i="5"/>
  <c r="E39" i="5"/>
  <c r="E10" i="5" s="1"/>
  <c r="F39" i="5"/>
  <c r="F10" i="5" s="1"/>
  <c r="B39" i="5"/>
  <c r="B10" i="5" s="1"/>
  <c r="C192" i="7"/>
  <c r="C83" i="7"/>
  <c r="C82" i="7" s="1"/>
  <c r="C145" i="7"/>
  <c r="C140" i="7"/>
  <c r="C121" i="7"/>
  <c r="C112" i="7"/>
  <c r="C23" i="7"/>
  <c r="C130" i="7"/>
  <c r="D129" i="7"/>
  <c r="C129" i="7"/>
  <c r="C105" i="7"/>
  <c r="C187" i="7"/>
  <c r="C186" i="7" s="1"/>
  <c r="C185" i="7" s="1"/>
  <c r="C182" i="7"/>
  <c r="C181" i="7" s="1"/>
  <c r="C68" i="7"/>
  <c r="C67" i="7" s="1"/>
  <c r="C66" i="7" s="1"/>
  <c r="C69" i="7"/>
  <c r="C72" i="7"/>
  <c r="C49" i="7"/>
  <c r="C46" i="7"/>
  <c r="C193" i="7"/>
  <c r="C191" i="7" s="1"/>
  <c r="C190" i="7" s="1"/>
  <c r="C33" i="7"/>
  <c r="C28" i="7"/>
  <c r="C135" i="7"/>
  <c r="G22" i="7"/>
  <c r="F22" i="7"/>
  <c r="E22" i="7"/>
  <c r="D22" i="7"/>
  <c r="C22" i="7"/>
  <c r="G134" i="7"/>
  <c r="F134" i="7"/>
  <c r="E134" i="7"/>
  <c r="D134" i="7"/>
  <c r="C134" i="7"/>
  <c r="C164" i="7"/>
  <c r="C160" i="7"/>
  <c r="C156" i="7"/>
  <c r="C11" i="7"/>
  <c r="C10" i="7"/>
  <c r="G200" i="7"/>
  <c r="G193" i="7"/>
  <c r="G192" i="7" s="1"/>
  <c r="G191" i="7" s="1"/>
  <c r="G190" i="7" s="1"/>
  <c r="G185" i="7" s="1"/>
  <c r="G169" i="7"/>
  <c r="G168" i="7" s="1"/>
  <c r="G167" i="7" s="1"/>
  <c r="G163" i="7"/>
  <c r="G160" i="7"/>
  <c r="G159" i="7"/>
  <c r="G145" i="7"/>
  <c r="G144" i="7" s="1"/>
  <c r="G139" i="7"/>
  <c r="G121" i="7"/>
  <c r="G120" i="7" s="1"/>
  <c r="G119" i="7" s="1"/>
  <c r="G118" i="7" s="1"/>
  <c r="G111" i="7"/>
  <c r="G110" i="7" s="1"/>
  <c r="G104" i="7"/>
  <c r="G83" i="7"/>
  <c r="G82" i="7" s="1"/>
  <c r="G77" i="7"/>
  <c r="G76" i="7" s="1"/>
  <c r="G57" i="7"/>
  <c r="G56" i="7" s="1"/>
  <c r="G55" i="7" s="1"/>
  <c r="G53" i="7" s="1"/>
  <c r="G52" i="7" s="1"/>
  <c r="G43" i="7"/>
  <c r="G33" i="7"/>
  <c r="G32" i="7" s="1"/>
  <c r="G27" i="7"/>
  <c r="G15" i="7"/>
  <c r="G14" i="7" s="1"/>
  <c r="G10" i="7"/>
  <c r="F200" i="7"/>
  <c r="F193" i="7"/>
  <c r="F192" i="7" s="1"/>
  <c r="F191" i="7" s="1"/>
  <c r="F190" i="7" s="1"/>
  <c r="F185" i="7" s="1"/>
  <c r="F169" i="7"/>
  <c r="F168" i="7" s="1"/>
  <c r="F167" i="7" s="1"/>
  <c r="F163" i="7"/>
  <c r="F160" i="7"/>
  <c r="F159" i="7"/>
  <c r="F145" i="7"/>
  <c r="F144" i="7" s="1"/>
  <c r="F139" i="7"/>
  <c r="F121" i="7"/>
  <c r="F120" i="7" s="1"/>
  <c r="F119" i="7" s="1"/>
  <c r="F118" i="7" s="1"/>
  <c r="F111" i="7"/>
  <c r="F110" i="7" s="1"/>
  <c r="F104" i="7"/>
  <c r="F83" i="7"/>
  <c r="F82" i="7" s="1"/>
  <c r="F77" i="7"/>
  <c r="F76" i="7" s="1"/>
  <c r="F57" i="7"/>
  <c r="F56" i="7" s="1"/>
  <c r="F55" i="7" s="1"/>
  <c r="F53" i="7" s="1"/>
  <c r="F52" i="7" s="1"/>
  <c r="F43" i="7"/>
  <c r="F33" i="7"/>
  <c r="F32" i="7" s="1"/>
  <c r="F27" i="7"/>
  <c r="F15" i="7"/>
  <c r="F14" i="7" s="1"/>
  <c r="F10" i="7"/>
  <c r="E104" i="7"/>
  <c r="C43" i="7"/>
  <c r="E43" i="7"/>
  <c r="D52" i="7"/>
  <c r="E145" i="7"/>
  <c r="E144" i="7" s="1"/>
  <c r="E121" i="7"/>
  <c r="E120" i="7" s="1"/>
  <c r="E119" i="7" s="1"/>
  <c r="E118" i="7" s="1"/>
  <c r="E33" i="7"/>
  <c r="E32" i="7" s="1"/>
  <c r="C42" i="7"/>
  <c r="C41" i="7" s="1"/>
  <c r="D42" i="7"/>
  <c r="E160" i="7"/>
  <c r="D155" i="7"/>
  <c r="E15" i="7"/>
  <c r="E14" i="7" s="1"/>
  <c r="E10" i="7"/>
  <c r="E27" i="7"/>
  <c r="E57" i="7"/>
  <c r="E56" i="7" s="1"/>
  <c r="E55" i="7" s="1"/>
  <c r="E53" i="7" s="1"/>
  <c r="E52" i="7" s="1"/>
  <c r="E77" i="7"/>
  <c r="E76" i="7" s="1"/>
  <c r="E83" i="7"/>
  <c r="E82" i="7" s="1"/>
  <c r="E111" i="7"/>
  <c r="E110" i="7" s="1"/>
  <c r="E139" i="7"/>
  <c r="E159" i="7"/>
  <c r="E163" i="7"/>
  <c r="E169" i="7"/>
  <c r="E168" i="7" s="1"/>
  <c r="E167" i="7" s="1"/>
  <c r="E193" i="7"/>
  <c r="E192" i="7" s="1"/>
  <c r="E191" i="7" s="1"/>
  <c r="E190" i="7" s="1"/>
  <c r="E185" i="7" s="1"/>
  <c r="E200" i="7"/>
  <c r="C27" i="7"/>
  <c r="C32" i="7"/>
  <c r="C57" i="7"/>
  <c r="C56" i="7" s="1"/>
  <c r="C55" i="7" s="1"/>
  <c r="C53" i="7" s="1"/>
  <c r="C52" i="7" s="1"/>
  <c r="C77" i="7"/>
  <c r="C76" i="7" s="1"/>
  <c r="C104" i="7"/>
  <c r="C111" i="7"/>
  <c r="C110" i="7" s="1"/>
  <c r="C120" i="7"/>
  <c r="C119" i="7" s="1"/>
  <c r="C118" i="7" s="1"/>
  <c r="C139" i="7"/>
  <c r="C133" i="7" s="1"/>
  <c r="C144" i="7"/>
  <c r="C155" i="7"/>
  <c r="C154" i="7" s="1"/>
  <c r="C159" i="7"/>
  <c r="C163" i="7"/>
  <c r="C169" i="7"/>
  <c r="C168" i="7" s="1"/>
  <c r="C200" i="7"/>
  <c r="D200" i="7"/>
  <c r="D193" i="7"/>
  <c r="D192" i="7" s="1"/>
  <c r="D191" i="7" s="1"/>
  <c r="D190" i="7" s="1"/>
  <c r="D169" i="7"/>
  <c r="D168" i="7" s="1"/>
  <c r="D167" i="7" s="1"/>
  <c r="D163" i="7"/>
  <c r="D159" i="7"/>
  <c r="D144" i="7"/>
  <c r="D139" i="7"/>
  <c r="D120" i="7"/>
  <c r="D119" i="7" s="1"/>
  <c r="D118" i="7" s="1"/>
  <c r="D111" i="7"/>
  <c r="D110" i="7" s="1"/>
  <c r="D104" i="7"/>
  <c r="D83" i="7"/>
  <c r="D82" i="7" s="1"/>
  <c r="D77" i="7"/>
  <c r="D76" i="7" s="1"/>
  <c r="D57" i="7"/>
  <c r="D56" i="7" s="1"/>
  <c r="D55" i="7" s="1"/>
  <c r="D32" i="7"/>
  <c r="D27" i="7"/>
  <c r="D10" i="7"/>
  <c r="A6" i="7"/>
  <c r="E37" i="3" l="1"/>
  <c r="E36" i="3" s="1"/>
  <c r="F96" i="3"/>
  <c r="H37" i="3"/>
  <c r="H96" i="3"/>
  <c r="F10" i="3"/>
  <c r="G96" i="3"/>
  <c r="F37" i="3"/>
  <c r="G37" i="3"/>
  <c r="I37" i="3"/>
  <c r="I36" i="3" s="1"/>
  <c r="I10" i="3"/>
  <c r="H10" i="3"/>
  <c r="G10" i="3"/>
  <c r="G154" i="7"/>
  <c r="C167" i="7"/>
  <c r="C153" i="7" s="1"/>
  <c r="C45" i="7"/>
  <c r="C8" i="7" s="1"/>
  <c r="G81" i="7"/>
  <c r="G75" i="7" s="1"/>
  <c r="G64" i="7" s="1"/>
  <c r="D9" i="7"/>
  <c r="D8" i="7" s="1"/>
  <c r="F154" i="7"/>
  <c r="F153" i="7"/>
  <c r="F81" i="7"/>
  <c r="F75" i="7" s="1"/>
  <c r="F64" i="7" s="1"/>
  <c r="G153" i="7"/>
  <c r="F133" i="7"/>
  <c r="F132" i="7" s="1"/>
  <c r="G133" i="7"/>
  <c r="G132" i="7" s="1"/>
  <c r="G9" i="7"/>
  <c r="G8" i="7" s="1"/>
  <c r="G7" i="7" s="1"/>
  <c r="F9" i="7"/>
  <c r="F8" i="7" s="1"/>
  <c r="F7" i="7" s="1"/>
  <c r="C108" i="7"/>
  <c r="C132" i="7"/>
  <c r="C81" i="7"/>
  <c r="C75" i="7" s="1"/>
  <c r="C64" i="7" s="1"/>
  <c r="D81" i="7"/>
  <c r="D75" i="7" s="1"/>
  <c r="D64" i="7" s="1"/>
  <c r="D133" i="7"/>
  <c r="D132" i="7" s="1"/>
  <c r="C9" i="7"/>
  <c r="E81" i="7"/>
  <c r="E75" i="7" s="1"/>
  <c r="E64" i="7" s="1"/>
  <c r="E133" i="7"/>
  <c r="E132" i="7" s="1"/>
  <c r="D154" i="7"/>
  <c r="D153" i="7" s="1"/>
  <c r="E9" i="7"/>
  <c r="E154" i="7"/>
  <c r="E153" i="7" s="1"/>
  <c r="F36" i="3" l="1"/>
  <c r="G36" i="3"/>
  <c r="H36" i="3"/>
  <c r="C117" i="7"/>
  <c r="C6" i="7" s="1"/>
  <c r="F117" i="7"/>
  <c r="F6" i="7" s="1"/>
  <c r="G117" i="7"/>
  <c r="D6" i="7"/>
  <c r="E8" i="7"/>
  <c r="E7" i="7" s="1"/>
  <c r="E6" i="7"/>
  <c r="D7" i="7"/>
  <c r="D117" i="7"/>
  <c r="G6" i="7"/>
  <c r="E117" i="7"/>
  <c r="C7" i="7"/>
  <c r="G11" i="1"/>
  <c r="H11" i="1"/>
  <c r="G8" i="1"/>
  <c r="G21" i="1"/>
  <c r="J21" i="1"/>
  <c r="I21" i="1"/>
  <c r="H21" i="1"/>
  <c r="F21" i="1"/>
  <c r="J11" i="1"/>
  <c r="I11" i="1"/>
  <c r="J8" i="1"/>
  <c r="I8" i="1"/>
  <c r="H8" i="1"/>
  <c r="F8" i="1"/>
  <c r="G14" i="1" l="1"/>
  <c r="J14" i="1"/>
  <c r="J22" i="1" s="1"/>
  <c r="J28" i="1" s="1"/>
  <c r="J29" i="1" s="1"/>
  <c r="I14" i="1"/>
  <c r="I22" i="1" s="1"/>
  <c r="I28" i="1" s="1"/>
  <c r="H37" i="1"/>
  <c r="I37" i="1" s="1"/>
  <c r="J34" i="1" s="1"/>
  <c r="J37" i="1" s="1"/>
  <c r="G37" i="1"/>
  <c r="H14" i="1"/>
  <c r="H22" i="1" s="1"/>
  <c r="H28" i="1" l="1"/>
  <c r="H29" i="1" s="1"/>
  <c r="I29" i="1"/>
</calcChain>
</file>

<file path=xl/sharedStrings.xml><?xml version="1.0" encoding="utf-8"?>
<sst xmlns="http://schemas.openxmlformats.org/spreadsheetml/2006/main" count="629" uniqueCount="239">
  <si>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</si>
  <si>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</si>
  <si>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</si>
  <si>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</si>
  <si>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</si>
  <si>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</si>
  <si>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</si>
  <si>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</si>
  <si>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</si>
  <si>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</si>
  <si>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</si>
  <si>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</si>
  <si>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</si>
  <si>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</si>
  <si>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</si>
  <si>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</si>
  <si>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</si>
  <si>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</si>
  <si>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</si>
  <si>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</si>
  <si>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</si>
  <si>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</si>
  <si>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</si>
  <si>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</si>
  <si>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</si>
  <si>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</si>
  <si>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</si>
  <si>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</si>
  <si>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</si>
  <si>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</si>
  <si>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</si>
  <si>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</si>
  <si>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</si>
  <si>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</si>
  <si>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</si>
  <si>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</si>
  <si>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</si>
  <si>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</si>
  <si>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</si>
  <si>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</si>
  <si>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</si>
  <si>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</si>
  <si>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</si>
  <si>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</si>
  <si>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</si>
  <si>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</si>
  <si>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</si>
  <si>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</si>
  <si>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</si>
  <si>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</si>
  <si>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</si>
  <si>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</si>
  <si>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</si>
  <si>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</si>
  <si>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</si>
  <si>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</si>
  <si>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</si>
  <si>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</si>
  <si>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</si>
  <si>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</si>
  <si>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</si>
  <si>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</si>
  <si>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</si>
  <si>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</si>
  <si>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</si>
  <si>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</si>
  <si>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</si>
  <si>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</si>
  <si>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</si>
  <si>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</si>
  <si>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</si>
  <si>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</si>
  <si>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</si>
  <si>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</si>
  <si>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</si>
  <si>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</si>
  <si>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</si>
  <si>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</si>
  <si>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</si>
  <si>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</si>
  <si>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</si>
  <si>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</si>
  <si>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</si>
  <si>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</si>
  <si>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</si>
  <si>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</si>
  <si>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</si>
  <si>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</si>
  <si>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</si>
  <si>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</si>
  <si>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</si>
  <si>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</si>
  <si>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</si>
  <si>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</si>
  <si>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</si>
  <si>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</si>
  <si>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</si>
  <si>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</si>
  <si>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</si>
  <si>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</si>
  <si>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</si>
  <si>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</si>
  <si>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</si>
  <si>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</si>
  <si>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</si>
  <si>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</si>
  <si>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</si>
  <si>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</si>
  <si>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</si>
  <si>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</si>
  <si>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</si>
  <si>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</si>
  <si>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</si>
  <si>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</si>
  <si>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</si>
  <si>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</si>
  <si>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</si>
  <si>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</si>
  <si>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</si>
  <si>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</si>
  <si>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</si>
  <si>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</si>
  <si>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</si>
  <si>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</si>
  <si>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</si>
  <si>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</si>
  <si>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</si>
  <si>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</si>
  <si>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</si>
  <si>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</si>
  <si>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</si>
  <si>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</si>
  <si>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</si>
  <si>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FINANCIJSKI PLAN PRORAČUNSKOG KORISNIKA JEDINICE LOKALNE I PODRUČNE (REGIONALNE) SAMOUPRAVE 
ZA 2025. I PROJEKCIJA ZA 2026. I 2027. GODINU</t>
  </si>
  <si>
    <t>Izvršenje 2023.</t>
  </si>
  <si>
    <t>Plan za 2025.</t>
  </si>
  <si>
    <t>Projekcija 
za 2027.</t>
  </si>
  <si>
    <t>Proračun za 2025.</t>
  </si>
  <si>
    <t>Projekcija proračuna
za 2027.</t>
  </si>
  <si>
    <t>1.</t>
  </si>
  <si>
    <t>P 4001</t>
  </si>
  <si>
    <t>A403002</t>
  </si>
  <si>
    <t>A400115</t>
  </si>
  <si>
    <t>A400121</t>
  </si>
  <si>
    <t>A400122</t>
  </si>
  <si>
    <t>P 4030</t>
  </si>
  <si>
    <t>A403003</t>
  </si>
  <si>
    <t>3.</t>
  </si>
  <si>
    <t>A403001</t>
  </si>
  <si>
    <t>4.</t>
  </si>
  <si>
    <t>A400104</t>
  </si>
  <si>
    <t>A403004</t>
  </si>
  <si>
    <t>5.</t>
  </si>
  <si>
    <t>T400122</t>
  </si>
  <si>
    <t>T400121</t>
  </si>
  <si>
    <t>A400118</t>
  </si>
  <si>
    <t>T400110</t>
  </si>
  <si>
    <t>T400111</t>
  </si>
  <si>
    <t>T400140</t>
  </si>
  <si>
    <t>6.</t>
  </si>
  <si>
    <t>RAZVOJ ODGOJNO OBRAZOVNOG SUSTAVA</t>
  </si>
  <si>
    <t>NATJECANJA MANIFESTACIJE I OSTALO</t>
  </si>
  <si>
    <t>Računalne usluge</t>
  </si>
  <si>
    <t>OSOBNI POMOĆNICI U NASTAVI</t>
  </si>
  <si>
    <t>Ostali rashodi za zaposlene</t>
  </si>
  <si>
    <t>Službena putovanja</t>
  </si>
  <si>
    <t>Naknade za prijevoz, za rad na terenu i odvojeni život</t>
  </si>
  <si>
    <t>Ostali nespomenuti rashodi poslovanja</t>
  </si>
  <si>
    <t>UČIMO ZAJEDNO VI.</t>
  </si>
  <si>
    <t>Plaće za zaposlene</t>
  </si>
  <si>
    <t>Doprinosi za obavezno zdravstveno osiguranje</t>
  </si>
  <si>
    <t>UČIMO ZAJEDNO VII.</t>
  </si>
  <si>
    <t>OSNOVNOŠKOLSKO OBRAZOVANJE</t>
  </si>
  <si>
    <t>PRAVNO ZASTUPANJE, NAKNADA ŠTETE I OSTALO</t>
  </si>
  <si>
    <t>Vlastiti prihodi</t>
  </si>
  <si>
    <t>RASHODI DJELATNOSTI</t>
  </si>
  <si>
    <t>Uredski materijal i ostali materijalni rashodi</t>
  </si>
  <si>
    <t>Materijal i sirovine</t>
  </si>
  <si>
    <t>Članarine i norme</t>
  </si>
  <si>
    <t>Prihodi za posebne namjene</t>
  </si>
  <si>
    <t>IZGR.I URĐ.OBJEKATA TE NAB.I ODRŽAVANJE OPREME</t>
  </si>
  <si>
    <t>Usluge tekućeg i investicijskog održavaja</t>
  </si>
  <si>
    <t>Rashodi za nabavu proiz.dug,imovine</t>
  </si>
  <si>
    <t>Uredska oprema i namještaj</t>
  </si>
  <si>
    <t>Prihodi za posebne namjene-Decentralizacija</t>
  </si>
  <si>
    <t>E-ŠKOLE</t>
  </si>
  <si>
    <t>Intelektualne usluge</t>
  </si>
  <si>
    <t>Stručno usavršavanje zaposlenika</t>
  </si>
  <si>
    <t xml:space="preserve">Energija </t>
  </si>
  <si>
    <t>Materijal i dijelovi za tekuće i investicijsko održavanje</t>
  </si>
  <si>
    <t>Sitni inventar i auto gume</t>
  </si>
  <si>
    <t>Intelektualne i osobne usluge</t>
  </si>
  <si>
    <t>Usluge telefona, pošte i prijevoza</t>
  </si>
  <si>
    <t>Komunalne usluge</t>
  </si>
  <si>
    <t>Intelektualne i osbne usluge</t>
  </si>
  <si>
    <t>Reprezentacija</t>
  </si>
  <si>
    <t>Bankarske usluge i usluge platnog prometa</t>
  </si>
  <si>
    <t>Zatezne kamate</t>
  </si>
  <si>
    <t>PRIJEVOZ UČENIKA OSNOVNIH ŠKOLA</t>
  </si>
  <si>
    <t>Pomoći</t>
  </si>
  <si>
    <t>Pomoći EU</t>
  </si>
  <si>
    <t>NABAVA UDŽBENIKA I DRUGIH OBR. MATERIJALA</t>
  </si>
  <si>
    <t>Knjige</t>
  </si>
  <si>
    <t>FINANCIRANJE TROŠKOVA PREHRANE ZA UČENIKE</t>
  </si>
  <si>
    <t>OPSKRBA ŠKOLSKIH UST. HIG.POTREPŠ.ZA UČENICE</t>
  </si>
  <si>
    <t>Tekuće donacije u naravi humanitarnim organizacijama</t>
  </si>
  <si>
    <t>Ostale naknade troškova zaposlenima</t>
  </si>
  <si>
    <t>Pristojbe i naknade</t>
  </si>
  <si>
    <t>ERASMUS+</t>
  </si>
  <si>
    <t>Uredski oprema i namještaj</t>
  </si>
  <si>
    <t>Donacije</t>
  </si>
  <si>
    <t>A400103</t>
  </si>
  <si>
    <t>3.2.2.</t>
  </si>
  <si>
    <t>3.2.1.</t>
  </si>
  <si>
    <t>Vlastiti prihodi-prenesena sredstva</t>
  </si>
  <si>
    <t>4.8.1.</t>
  </si>
  <si>
    <t>4.8.2.</t>
  </si>
  <si>
    <t>Prihodi za posebne namjene PK-prenesena sredstva</t>
  </si>
  <si>
    <t>4.4.1.</t>
  </si>
  <si>
    <t>4.3.1.</t>
  </si>
  <si>
    <t>5.1.1.</t>
  </si>
  <si>
    <t>5.3.1.</t>
  </si>
  <si>
    <t>5.4.1.</t>
  </si>
  <si>
    <t>6.2.1.</t>
  </si>
  <si>
    <t>5.5.2.</t>
  </si>
  <si>
    <t>UČIMO ZAJEDNO V.</t>
  </si>
  <si>
    <t>T400120</t>
  </si>
  <si>
    <t>5.4.2.</t>
  </si>
  <si>
    <t>Pomoći proračunskim korisnicima SDŽ-prenesena sredstva</t>
  </si>
  <si>
    <t>4.3.2.</t>
  </si>
  <si>
    <t>Prihodi za posebne namjene-prenesena sredstva</t>
  </si>
  <si>
    <t>T400101</t>
  </si>
  <si>
    <t>ŠKOLSKI MEDNI DAN</t>
  </si>
  <si>
    <t>1.1.1.</t>
  </si>
  <si>
    <t>5.1.</t>
  </si>
  <si>
    <t>UKUPNO RASHODI:</t>
  </si>
  <si>
    <t>4.3.</t>
  </si>
  <si>
    <t>Tekući plan 2024.</t>
  </si>
  <si>
    <t>PRIJENOS VIŠKA / MANJKA IZ PRETHODNE(IH) GODINE (korekcija rezultata)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</si>
</sst>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"/>
  </numFmts>
  <fonts count="3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2"/>
      <color indexed="8"/>
      <name val="Calibri "/>
      <charset val="238"/>
    </font>
    <font>
      <b/>
      <sz val="12"/>
      <name val="Calibri "/>
      <charset val="238"/>
    </font>
    <font>
      <b/>
      <sz val="12"/>
      <color indexed="8"/>
      <name val="Calibri "/>
      <charset val="238"/>
    </font>
    <font>
      <sz val="12"/>
      <name val="Calibri "/>
      <charset val="238"/>
    </font>
    <font>
      <sz val="11"/>
      <color theme="1"/>
      <name val="Calibri 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thin">
        <color indexed="64"/>
      </top>
      <bottom style="medium">
        <color rgb="FF002060"/>
      </bottom>
      <diagonal/>
    </border>
    <border>
      <left/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8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4" fontId="10" fillId="4" borderId="1" xfId="0" quotePrefix="1" applyNumberFormat="1" applyFont="1" applyFill="1" applyBorder="1" applyAlignment="1">
      <alignment horizontal="right"/>
    </xf>
    <xf numFmtId="164" fontId="10" fillId="4" borderId="3" xfId="0" applyNumberFormat="1" applyFont="1" applyFill="1" applyBorder="1" applyAlignment="1">
      <alignment horizontal="right" wrapText="1"/>
    </xf>
    <xf numFmtId="164" fontId="10" fillId="3" borderId="1" xfId="0" quotePrefix="1" applyNumberFormat="1" applyFont="1" applyFill="1" applyBorder="1" applyAlignment="1">
      <alignment horizontal="right"/>
    </xf>
    <xf numFmtId="164" fontId="10" fillId="3" borderId="3" xfId="0" quotePrefix="1" applyNumberFormat="1" applyFont="1" applyFill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164" fontId="22" fillId="12" borderId="6" xfId="0" applyNumberFormat="1" applyFont="1" applyFill="1" applyBorder="1" applyAlignment="1">
      <alignment horizontal="center" vertical="center" wrapText="1"/>
    </xf>
    <xf numFmtId="3" fontId="20" fillId="5" borderId="6" xfId="0" applyNumberFormat="1" applyFont="1" applyFill="1" applyBorder="1" applyAlignment="1">
      <alignment horizontal="left" vertical="center"/>
    </xf>
    <xf numFmtId="164" fontId="22" fillId="5" borderId="6" xfId="0" applyNumberFormat="1" applyFont="1" applyFill="1" applyBorder="1" applyAlignment="1">
      <alignment horizontal="center" vertical="center" wrapText="1"/>
    </xf>
    <xf numFmtId="165" fontId="20" fillId="9" borderId="6" xfId="0" applyNumberFormat="1" applyFont="1" applyFill="1" applyBorder="1" applyAlignment="1">
      <alignment horizontal="center" vertical="center"/>
    </xf>
    <xf numFmtId="49" fontId="20" fillId="6" borderId="6" xfId="0" applyNumberFormat="1" applyFont="1" applyFill="1" applyBorder="1" applyAlignment="1">
      <alignment horizontal="left" vertical="center"/>
    </xf>
    <xf numFmtId="0" fontId="20" fillId="6" borderId="6" xfId="0" applyFont="1" applyFill="1" applyBorder="1" applyAlignment="1">
      <alignment horizontal="left" vertical="center" wrapText="1"/>
    </xf>
    <xf numFmtId="165" fontId="20" fillId="6" borderId="6" xfId="0" applyNumberFormat="1" applyFont="1" applyFill="1" applyBorder="1" applyAlignment="1">
      <alignment horizontal="center" vertical="center" wrapText="1"/>
    </xf>
    <xf numFmtId="3" fontId="20" fillId="7" borderId="6" xfId="0" applyNumberFormat="1" applyFont="1" applyFill="1" applyBorder="1" applyAlignment="1">
      <alignment horizontal="left" vertical="center"/>
    </xf>
    <xf numFmtId="3" fontId="20" fillId="7" borderId="6" xfId="0" applyNumberFormat="1" applyFont="1" applyFill="1" applyBorder="1" applyAlignment="1">
      <alignment horizontal="left" vertical="center" wrapText="1"/>
    </xf>
    <xf numFmtId="165" fontId="20" fillId="7" borderId="6" xfId="0" applyNumberFormat="1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left" vertical="center"/>
    </xf>
    <xf numFmtId="0" fontId="20" fillId="8" borderId="6" xfId="0" applyFont="1" applyFill="1" applyBorder="1" applyAlignment="1">
      <alignment horizontal="left" vertical="center" wrapText="1"/>
    </xf>
    <xf numFmtId="165" fontId="20" fillId="11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165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165" fontId="20" fillId="4" borderId="6" xfId="0" applyNumberFormat="1" applyFont="1" applyFill="1" applyBorder="1" applyAlignment="1">
      <alignment horizontal="center"/>
    </xf>
    <xf numFmtId="165" fontId="20" fillId="0" borderId="6" xfId="0" applyNumberFormat="1" applyFont="1" applyBorder="1" applyAlignment="1">
      <alignment horizontal="center"/>
    </xf>
    <xf numFmtId="165" fontId="20" fillId="4" borderId="6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right" vertical="center"/>
    </xf>
    <xf numFmtId="3" fontId="20" fillId="6" borderId="6" xfId="0" applyNumberFormat="1" applyFont="1" applyFill="1" applyBorder="1" applyAlignment="1">
      <alignment horizontal="left" vertical="center"/>
    </xf>
    <xf numFmtId="0" fontId="20" fillId="9" borderId="6" xfId="0" applyFont="1" applyFill="1" applyBorder="1" applyAlignment="1">
      <alignment horizontal="left" vertical="center"/>
    </xf>
    <xf numFmtId="165" fontId="20" fillId="8" borderId="6" xfId="0" applyNumberFormat="1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left" vertical="center" wrapText="1"/>
    </xf>
    <xf numFmtId="165" fontId="20" fillId="10" borderId="6" xfId="0" applyNumberFormat="1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right" vertical="center"/>
    </xf>
    <xf numFmtId="165" fontId="20" fillId="13" borderId="6" xfId="0" applyNumberFormat="1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left" vertical="center"/>
    </xf>
    <xf numFmtId="0" fontId="20" fillId="11" borderId="6" xfId="0" applyFont="1" applyFill="1" applyBorder="1" applyAlignment="1">
      <alignment horizontal="left" vertical="center" wrapText="1"/>
    </xf>
    <xf numFmtId="165" fontId="20" fillId="2" borderId="6" xfId="0" applyNumberFormat="1" applyFont="1" applyFill="1" applyBorder="1" applyAlignment="1">
      <alignment horizontal="center" vertical="center"/>
    </xf>
    <xf numFmtId="165" fontId="20" fillId="10" borderId="9" xfId="0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/>
    </xf>
    <xf numFmtId="165" fontId="23" fillId="2" borderId="6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2" fillId="0" borderId="0" xfId="0" applyFont="1"/>
    <xf numFmtId="0" fontId="23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164" fontId="23" fillId="2" borderId="3" xfId="0" applyNumberFormat="1" applyFont="1" applyFill="1" applyBorder="1" applyAlignment="1">
      <alignment horizontal="center" vertical="center" wrapText="1"/>
    </xf>
    <xf numFmtId="164" fontId="25" fillId="2" borderId="3" xfId="0" applyNumberFormat="1" applyFont="1" applyFill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center" vertical="center" wrapText="1"/>
    </xf>
    <xf numFmtId="0" fontId="26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horizontal="left" vertical="center" wrapText="1"/>
    </xf>
    <xf numFmtId="0" fontId="26" fillId="0" borderId="3" xfId="1" applyFont="1" applyBorder="1" applyAlignment="1">
      <alignment horizontal="right" vertical="center" wrapText="1"/>
    </xf>
    <xf numFmtId="164" fontId="26" fillId="0" borderId="3" xfId="1" applyNumberFormat="1" applyFont="1" applyBorder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vertical="center" wrapText="1"/>
    </xf>
    <xf numFmtId="0" fontId="29" fillId="2" borderId="3" xfId="0" quotePrefix="1" applyFont="1" applyFill="1" applyBorder="1" applyAlignment="1">
      <alignment horizontal="left" vertical="center" wrapText="1"/>
    </xf>
    <xf numFmtId="164" fontId="30" fillId="2" borderId="3" xfId="0" applyNumberFormat="1" applyFont="1" applyFill="1" applyBorder="1" applyAlignment="1">
      <alignment horizontal="center" vertical="center"/>
    </xf>
    <xf numFmtId="164" fontId="31" fillId="2" borderId="3" xfId="0" applyNumberFormat="1" applyFont="1" applyFill="1" applyBorder="1" applyAlignment="1">
      <alignment horizontal="center" vertical="center" wrapText="1"/>
    </xf>
    <xf numFmtId="164" fontId="32" fillId="2" borderId="3" xfId="0" applyNumberFormat="1" applyFont="1" applyFill="1" applyBorder="1" applyAlignment="1">
      <alignment horizontal="center" vertical="center"/>
    </xf>
    <xf numFmtId="164" fontId="33" fillId="2" borderId="3" xfId="0" applyNumberFormat="1" applyFont="1" applyFill="1" applyBorder="1" applyAlignment="1">
      <alignment horizontal="center" vertical="center" wrapText="1"/>
    </xf>
    <xf numFmtId="164" fontId="33" fillId="2" borderId="3" xfId="0" quotePrefix="1" applyNumberFormat="1" applyFont="1" applyFill="1" applyBorder="1" applyAlignment="1">
      <alignment horizontal="center" vertical="center"/>
    </xf>
    <xf numFmtId="164" fontId="33" fillId="2" borderId="3" xfId="0" quotePrefix="1" applyNumberFormat="1" applyFont="1" applyFill="1" applyBorder="1" applyAlignment="1">
      <alignment horizontal="center" vertical="center" wrapText="1"/>
    </xf>
    <xf numFmtId="164" fontId="30" fillId="2" borderId="3" xfId="0" applyNumberFormat="1" applyFont="1" applyFill="1" applyBorder="1" applyAlignment="1">
      <alignment horizontal="center" vertical="center" wrapText="1"/>
    </xf>
    <xf numFmtId="164" fontId="32" fillId="2" borderId="3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left" vertical="center" wrapText="1"/>
    </xf>
    <xf numFmtId="164" fontId="31" fillId="2" borderId="13" xfId="0" applyNumberFormat="1" applyFont="1" applyFill="1" applyBorder="1" applyAlignment="1">
      <alignment horizontal="center" vertical="center" wrapText="1"/>
    </xf>
    <xf numFmtId="164" fontId="32" fillId="2" borderId="13" xfId="0" applyNumberFormat="1" applyFont="1" applyFill="1" applyBorder="1" applyAlignment="1">
      <alignment horizontal="center" vertical="center"/>
    </xf>
    <xf numFmtId="0" fontId="28" fillId="14" borderId="10" xfId="0" applyFont="1" applyFill="1" applyBorder="1" applyAlignment="1">
      <alignment horizontal="left" vertical="center" wrapText="1"/>
    </xf>
    <xf numFmtId="164" fontId="32" fillId="14" borderId="10" xfId="0" applyNumberFormat="1" applyFont="1" applyFill="1" applyBorder="1" applyAlignment="1">
      <alignment horizontal="center" vertical="center"/>
    </xf>
    <xf numFmtId="0" fontId="28" fillId="14" borderId="3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 wrapText="1"/>
    </xf>
    <xf numFmtId="164" fontId="31" fillId="14" borderId="3" xfId="0" applyNumberFormat="1" applyFont="1" applyFill="1" applyBorder="1" applyAlignment="1">
      <alignment horizontal="center" vertical="center" wrapText="1"/>
    </xf>
    <xf numFmtId="164" fontId="32" fillId="14" borderId="3" xfId="0" applyNumberFormat="1" applyFont="1" applyFill="1" applyBorder="1" applyAlignment="1">
      <alignment horizontal="center" vertical="center"/>
    </xf>
    <xf numFmtId="0" fontId="8" fillId="14" borderId="3" xfId="0" quotePrefix="1" applyFont="1" applyFill="1" applyBorder="1" applyAlignment="1">
      <alignment horizontal="left" vertical="center"/>
    </xf>
    <xf numFmtId="0" fontId="29" fillId="14" borderId="3" xfId="0" quotePrefix="1" applyFont="1" applyFill="1" applyBorder="1" applyAlignment="1">
      <alignment horizontal="left" vertical="center"/>
    </xf>
    <xf numFmtId="164" fontId="33" fillId="14" borderId="3" xfId="0" quotePrefix="1" applyNumberFormat="1" applyFont="1" applyFill="1" applyBorder="1" applyAlignment="1">
      <alignment horizontal="center" vertical="center"/>
    </xf>
    <xf numFmtId="164" fontId="30" fillId="14" borderId="3" xfId="0" applyNumberFormat="1" applyFont="1" applyFill="1" applyBorder="1" applyAlignment="1">
      <alignment horizontal="center" vertical="center"/>
    </xf>
    <xf numFmtId="0" fontId="28" fillId="14" borderId="3" xfId="0" quotePrefix="1" applyFont="1" applyFill="1" applyBorder="1" applyAlignment="1">
      <alignment horizontal="left" vertical="center"/>
    </xf>
    <xf numFmtId="0" fontId="7" fillId="14" borderId="3" xfId="0" applyFont="1" applyFill="1" applyBorder="1" applyAlignment="1">
      <alignment horizontal="left" vertical="center"/>
    </xf>
    <xf numFmtId="0" fontId="7" fillId="14" borderId="10" xfId="0" applyFont="1" applyFill="1" applyBorder="1" applyAlignment="1">
      <alignment horizontal="left" vertical="center" wrapText="1"/>
    </xf>
    <xf numFmtId="0" fontId="23" fillId="14" borderId="3" xfId="0" quotePrefix="1" applyFont="1" applyFill="1" applyBorder="1" applyAlignment="1">
      <alignment horizontal="left" vertical="center"/>
    </xf>
    <xf numFmtId="0" fontId="17" fillId="14" borderId="3" xfId="0" applyFont="1" applyFill="1" applyBorder="1" applyAlignment="1">
      <alignment horizontal="left" vertical="center" wrapText="1"/>
    </xf>
    <xf numFmtId="164" fontId="23" fillId="14" borderId="3" xfId="0" applyNumberFormat="1" applyFont="1" applyFill="1" applyBorder="1" applyAlignment="1">
      <alignment horizontal="center" vertical="center" wrapText="1"/>
    </xf>
    <xf numFmtId="164" fontId="25" fillId="14" borderId="3" xfId="0" applyNumberFormat="1" applyFont="1" applyFill="1" applyBorder="1" applyAlignment="1">
      <alignment horizontal="center" vertical="center"/>
    </xf>
    <xf numFmtId="0" fontId="17" fillId="14" borderId="3" xfId="0" quotePrefix="1" applyFont="1" applyFill="1" applyBorder="1" applyAlignment="1">
      <alignment horizontal="left" vertical="center"/>
    </xf>
    <xf numFmtId="0" fontId="17" fillId="14" borderId="3" xfId="0" quotePrefix="1" applyFont="1" applyFill="1" applyBorder="1" applyAlignment="1">
      <alignment horizontal="left" vertical="center" wrapText="1"/>
    </xf>
    <xf numFmtId="0" fontId="23" fillId="14" borderId="3" xfId="0" applyFont="1" applyFill="1" applyBorder="1" applyAlignment="1">
      <alignment horizontal="left" vertical="center" wrapText="1"/>
    </xf>
    <xf numFmtId="164" fontId="32" fillId="4" borderId="3" xfId="0" applyNumberFormat="1" applyFont="1" applyFill="1" applyBorder="1" applyAlignment="1">
      <alignment horizontal="center" vertical="center" wrapText="1"/>
    </xf>
    <xf numFmtId="3" fontId="12" fillId="10" borderId="6" xfId="0" applyNumberFormat="1" applyFont="1" applyFill="1" applyBorder="1" applyAlignment="1">
      <alignment horizontal="left" vertical="center"/>
    </xf>
    <xf numFmtId="164" fontId="31" fillId="2" borderId="3" xfId="0" quotePrefix="1" applyNumberFormat="1" applyFont="1" applyFill="1" applyBorder="1" applyAlignment="1">
      <alignment horizontal="center" vertical="center"/>
    </xf>
    <xf numFmtId="0" fontId="23" fillId="15" borderId="3" xfId="0" applyFont="1" applyFill="1" applyBorder="1" applyAlignment="1">
      <alignment horizontal="left" vertical="center" wrapText="1"/>
    </xf>
    <xf numFmtId="164" fontId="23" fillId="15" borderId="3" xfId="0" applyNumberFormat="1" applyFont="1" applyFill="1" applyBorder="1" applyAlignment="1">
      <alignment horizontal="center" vertical="center" wrapText="1"/>
    </xf>
    <xf numFmtId="164" fontId="25" fillId="15" borderId="3" xfId="0" applyNumberFormat="1" applyFont="1" applyFill="1" applyBorder="1" applyAlignment="1">
      <alignment horizontal="center" vertical="center"/>
    </xf>
    <xf numFmtId="0" fontId="26" fillId="15" borderId="3" xfId="1" applyFont="1" applyFill="1" applyBorder="1" applyAlignment="1">
      <alignment horizontal="left" vertical="center" wrapText="1"/>
    </xf>
    <xf numFmtId="164" fontId="26" fillId="15" borderId="3" xfId="1" applyNumberFormat="1" applyFont="1" applyFill="1" applyBorder="1" applyAlignment="1">
      <alignment horizontal="center" vertical="center" wrapText="1"/>
    </xf>
    <xf numFmtId="0" fontId="27" fillId="15" borderId="3" xfId="1" applyFont="1" applyFill="1" applyBorder="1" applyAlignment="1">
      <alignment horizontal="left" vertical="center" wrapText="1"/>
    </xf>
    <xf numFmtId="164" fontId="20" fillId="15" borderId="3" xfId="0" applyNumberFormat="1" applyFont="1" applyFill="1" applyBorder="1" applyAlignment="1">
      <alignment horizontal="center" vertical="center"/>
    </xf>
    <xf numFmtId="164" fontId="31" fillId="14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6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Korisnik\Desktop\IVANKA%205\2024.%20DIGITALNA%20POHRANA%20DOKUMENATA\3.%20FINANCIJE%202024\POLUGODI&#352;NJI%20IZVJE&#352;TAJ%20O%20IZVR&#352;ENJU\POLUGODI&#352;NJI%20IZVJE&#352;TAJ%20O%20IZVR&#352;ENJU%20FINANCIJSOG%20PLANA%202024\POLUGODI&#352;NJE%20IZVR&#352;ENJE%20FINANCIJSKOG%20PLANA%20ZA%202024..xlsx" TargetMode="External"/><Relationship Id="rId2" Type="http://schemas.microsoft.com/office/2019/04/relationships/externalLinkLongPath" Target="IVANKA%205/2024.%20DIGITALNA%20POHRANA%20DOKUMENATA/3.%20FINANCIJE%202024/POLUGODI&#352;NJI%20IZVJE&#352;TAJ%20O%20IZVR&#352;ENJU/POLUGODI&#352;NJI%20IZVJE&#352;TAJ%20O%20IZVR&#352;ENJU%20FINANCIJSOG%20PLANA%202024/POLUGODI&#352;NJE%20IZVR&#352;ENJE%20FINANCIJSKOG%20PLANA%20ZA%202024..xlsx?F38BC8DC" TargetMode="External"/><Relationship Id="rId1" Type="http://schemas.openxmlformats.org/officeDocument/2006/relationships/externalLinkPath" Target="file:///\\F38BC8DC\POLUGODI&#352;NJE%20IZVR&#352;ENJE%20FINANCIJSKOG%20PLANA%20ZA%202024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AŽETAK "/>
      <sheetName val="RAČUN P I R EKON. KLAS."/>
      <sheetName val="RAČUN P I R FINANCIRANJA"/>
      <sheetName val="RASHODI FUNKCIJSKA"/>
      <sheetName val="RAČUN FINANCIRANJA"/>
      <sheetName val="POSEBNI_DI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B6" t="str">
            <v>UKUPNO RASHODI PO SVIM POZICIJAMA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A35" sqref="A35:E35"/>
    </sheetView>
  </sheetViews>
  <sheetFormatPr defaultRowHeight="14.4"/>
  <cols>
    <col min="5" max="7" width="25.33203125" customWidth="1"/>
    <col min="8" max="8" width="23.44140625" customWidth="1"/>
    <col min="9" max="11" width="25.33203125" customWidth="1"/>
  </cols>
  <sheetData>
    <row r="1" spans="1:11" ht="42" customHeight="1">
      <c r="A1" s="159" t="s">
        <v>42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7.399999999999999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6">
      <c r="A3" s="159" t="s">
        <v>28</v>
      </c>
      <c r="B3" s="159"/>
      <c r="C3" s="159"/>
      <c r="D3" s="159"/>
      <c r="E3" s="159"/>
      <c r="F3" s="159"/>
      <c r="G3" s="159"/>
      <c r="H3" s="159"/>
      <c r="I3" s="159"/>
      <c r="J3" s="170"/>
      <c r="K3" s="170"/>
    </row>
    <row r="4" spans="1:11" ht="17.399999999999999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ht="18" customHeight="1">
      <c r="A5" s="159" t="s">
        <v>34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7.399999999999999">
      <c r="A6" s="1"/>
      <c r="B6" s="2"/>
      <c r="C6" s="2"/>
      <c r="D6" s="2"/>
      <c r="E6" s="6"/>
      <c r="F6" s="7"/>
      <c r="G6" s="7"/>
      <c r="H6" s="7"/>
      <c r="I6" s="7"/>
      <c r="J6" s="7"/>
    </row>
    <row r="7" spans="1:11" ht="26.4">
      <c r="A7" s="18"/>
      <c r="B7" s="19"/>
      <c r="C7" s="19"/>
      <c r="D7" s="20"/>
      <c r="E7" s="21"/>
      <c r="F7" s="3" t="s">
        <v>134</v>
      </c>
      <c r="G7" s="3" t="s">
        <v>237</v>
      </c>
      <c r="H7" s="3" t="s">
        <v>137</v>
      </c>
      <c r="I7" s="3" t="s">
        <v>120</v>
      </c>
      <c r="J7" s="3" t="s">
        <v>138</v>
      </c>
    </row>
    <row r="8" spans="1:11">
      <c r="A8" s="167" t="s">
        <v>0</v>
      </c>
      <c r="B8" s="164"/>
      <c r="C8" s="164"/>
      <c r="D8" s="164"/>
      <c r="E8" s="168"/>
      <c r="F8" s="40">
        <f>F9+F10</f>
        <v>635889.06999999995</v>
      </c>
      <c r="G8" s="40">
        <f t="shared" ref="G8:J8" si="0">G9+G10</f>
        <v>798657.8899999999</v>
      </c>
      <c r="H8" s="40">
        <f t="shared" si="0"/>
        <v>888434.17999999993</v>
      </c>
      <c r="I8" s="40">
        <f t="shared" si="0"/>
        <v>888434.17999999993</v>
      </c>
      <c r="J8" s="40">
        <f t="shared" si="0"/>
        <v>870672.75</v>
      </c>
    </row>
    <row r="9" spans="1:11">
      <c r="A9" s="169" t="s">
        <v>121</v>
      </c>
      <c r="B9" s="166"/>
      <c r="C9" s="166"/>
      <c r="D9" s="166"/>
      <c r="E9" s="162"/>
      <c r="F9" s="41">
        <v>635889.06999999995</v>
      </c>
      <c r="G9" s="41">
        <v>798657.8899999999</v>
      </c>
      <c r="H9" s="41">
        <v>888434.17999999993</v>
      </c>
      <c r="I9" s="41">
        <v>888434.17999999993</v>
      </c>
      <c r="J9" s="41">
        <v>870672.75</v>
      </c>
    </row>
    <row r="10" spans="1:11">
      <c r="A10" s="161" t="s">
        <v>122</v>
      </c>
      <c r="B10" s="162"/>
      <c r="C10" s="162"/>
      <c r="D10" s="162"/>
      <c r="E10" s="162"/>
      <c r="F10" s="41">
        <v>0</v>
      </c>
      <c r="G10" s="41">
        <v>0</v>
      </c>
      <c r="H10" s="41">
        <v>0</v>
      </c>
      <c r="I10" s="41">
        <v>0</v>
      </c>
      <c r="J10" s="41">
        <v>0</v>
      </c>
    </row>
    <row r="11" spans="1:11">
      <c r="A11" s="22" t="s">
        <v>2</v>
      </c>
      <c r="B11" s="25"/>
      <c r="C11" s="25"/>
      <c r="D11" s="25"/>
      <c r="E11" s="25"/>
      <c r="F11" s="40">
        <f>F12+F13</f>
        <v>632426.3899999999</v>
      </c>
      <c r="G11" s="40">
        <f t="shared" ref="G11:H11" si="1">G12+G13</f>
        <v>798965.3</v>
      </c>
      <c r="H11" s="40">
        <f t="shared" si="1"/>
        <v>888434.18</v>
      </c>
      <c r="I11" s="40">
        <f t="shared" ref="I11:J11" si="2">I12+I13</f>
        <v>888434.18</v>
      </c>
      <c r="J11" s="40">
        <f t="shared" si="2"/>
        <v>870672.75</v>
      </c>
    </row>
    <row r="12" spans="1:11">
      <c r="A12" s="165" t="s">
        <v>123</v>
      </c>
      <c r="B12" s="166"/>
      <c r="C12" s="166"/>
      <c r="D12" s="166"/>
      <c r="E12" s="166"/>
      <c r="F12" s="41">
        <v>625424.93999999994</v>
      </c>
      <c r="G12" s="41">
        <v>791665.3</v>
      </c>
      <c r="H12" s="41">
        <v>881434.18</v>
      </c>
      <c r="I12" s="41">
        <v>881434.18</v>
      </c>
      <c r="J12" s="42">
        <v>863672.75</v>
      </c>
    </row>
    <row r="13" spans="1:11">
      <c r="A13" s="161" t="s">
        <v>124</v>
      </c>
      <c r="B13" s="162"/>
      <c r="C13" s="162"/>
      <c r="D13" s="162"/>
      <c r="E13" s="162"/>
      <c r="F13" s="41">
        <v>7001.45</v>
      </c>
      <c r="G13" s="41">
        <v>7300</v>
      </c>
      <c r="H13" s="41">
        <v>7000</v>
      </c>
      <c r="I13" s="41">
        <v>7000</v>
      </c>
      <c r="J13" s="42">
        <v>7000</v>
      </c>
    </row>
    <row r="14" spans="1:11">
      <c r="A14" s="163" t="s">
        <v>3</v>
      </c>
      <c r="B14" s="164"/>
      <c r="C14" s="164"/>
      <c r="D14" s="164"/>
      <c r="E14" s="164"/>
      <c r="F14" s="40">
        <f>F8-F11</f>
        <v>3462.6800000000512</v>
      </c>
      <c r="G14" s="40">
        <f t="shared" ref="G14:J14" si="3">G8-G11</f>
        <v>-307.41000000014901</v>
      </c>
      <c r="H14" s="40">
        <f t="shared" si="3"/>
        <v>0</v>
      </c>
      <c r="I14" s="40">
        <f t="shared" si="3"/>
        <v>0</v>
      </c>
      <c r="J14" s="40">
        <f t="shared" si="3"/>
        <v>0</v>
      </c>
    </row>
    <row r="15" spans="1:11" ht="17.399999999999999">
      <c r="A15" s="4"/>
      <c r="B15" s="15"/>
      <c r="C15" s="15"/>
      <c r="D15" s="15"/>
      <c r="E15" s="15"/>
      <c r="F15" s="15"/>
      <c r="G15" s="15"/>
      <c r="H15" s="15"/>
      <c r="I15" s="16"/>
      <c r="J15" s="16"/>
      <c r="K15" s="16"/>
    </row>
    <row r="16" spans="1:11" ht="18" customHeight="1">
      <c r="A16" s="159" t="s">
        <v>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</row>
    <row r="17" spans="1:11" ht="17.399999999999999">
      <c r="A17" s="4"/>
      <c r="B17" s="15"/>
      <c r="C17" s="15"/>
      <c r="D17" s="15"/>
      <c r="E17" s="15"/>
      <c r="F17" s="15"/>
      <c r="G17" s="15"/>
      <c r="H17" s="15"/>
      <c r="I17" s="16"/>
      <c r="J17" s="16"/>
      <c r="K17" s="16"/>
    </row>
    <row r="18" spans="1:11" ht="26.4">
      <c r="A18" s="18"/>
      <c r="B18" s="19"/>
      <c r="C18" s="19"/>
      <c r="D18" s="20"/>
      <c r="E18" s="21"/>
      <c r="F18" s="3" t="s">
        <v>134</v>
      </c>
      <c r="G18" s="3" t="s">
        <v>237</v>
      </c>
      <c r="H18" s="3" t="s">
        <v>118</v>
      </c>
      <c r="I18" s="3" t="s">
        <v>119</v>
      </c>
      <c r="J18" s="3" t="s">
        <v>120</v>
      </c>
    </row>
    <row r="19" spans="1:11" ht="15.75" customHeight="1">
      <c r="A19" s="161" t="s">
        <v>125</v>
      </c>
      <c r="B19" s="162"/>
      <c r="C19" s="162"/>
      <c r="D19" s="162"/>
      <c r="E19" s="162"/>
      <c r="F19" s="41">
        <v>0</v>
      </c>
      <c r="G19" s="41">
        <v>0</v>
      </c>
      <c r="H19" s="41">
        <v>0</v>
      </c>
      <c r="I19" s="41">
        <v>0</v>
      </c>
      <c r="J19" s="42">
        <v>0</v>
      </c>
    </row>
    <row r="20" spans="1:11">
      <c r="A20" s="161" t="s">
        <v>126</v>
      </c>
      <c r="B20" s="162"/>
      <c r="C20" s="162"/>
      <c r="D20" s="162"/>
      <c r="E20" s="162"/>
      <c r="F20" s="41">
        <v>0</v>
      </c>
      <c r="G20" s="41">
        <v>0</v>
      </c>
      <c r="H20" s="41">
        <v>0</v>
      </c>
      <c r="I20" s="41">
        <v>0</v>
      </c>
      <c r="J20" s="42">
        <v>0</v>
      </c>
    </row>
    <row r="21" spans="1:11">
      <c r="A21" s="163" t="s">
        <v>5</v>
      </c>
      <c r="B21" s="164"/>
      <c r="C21" s="164"/>
      <c r="D21" s="164"/>
      <c r="E21" s="164"/>
      <c r="F21" s="40">
        <f>F19-F20</f>
        <v>0</v>
      </c>
      <c r="G21" s="40">
        <f t="shared" ref="G21" si="4">G19-G20</f>
        <v>0</v>
      </c>
      <c r="H21" s="40">
        <f t="shared" ref="H21:J21" si="5">H19-H20</f>
        <v>0</v>
      </c>
      <c r="I21" s="40">
        <f t="shared" si="5"/>
        <v>0</v>
      </c>
      <c r="J21" s="40">
        <f t="shared" si="5"/>
        <v>0</v>
      </c>
    </row>
    <row r="22" spans="1:11">
      <c r="A22" s="163" t="s">
        <v>6</v>
      </c>
      <c r="B22" s="164"/>
      <c r="C22" s="164"/>
      <c r="D22" s="164"/>
      <c r="E22" s="164"/>
      <c r="F22" s="40">
        <v>0</v>
      </c>
      <c r="G22" s="40">
        <v>0</v>
      </c>
      <c r="H22" s="40">
        <f>H14+H21</f>
        <v>0</v>
      </c>
      <c r="I22" s="40">
        <f>I14+I21</f>
        <v>0</v>
      </c>
      <c r="J22" s="40">
        <f>J14+J21</f>
        <v>0</v>
      </c>
    </row>
    <row r="23" spans="1:11" ht="17.399999999999999">
      <c r="A23" s="14"/>
      <c r="B23" s="15"/>
      <c r="C23" s="15"/>
      <c r="D23" s="15"/>
      <c r="E23" s="15"/>
      <c r="F23" s="15"/>
      <c r="G23" s="15"/>
      <c r="H23" s="15"/>
      <c r="I23" s="16"/>
      <c r="J23" s="16"/>
      <c r="K23" s="16"/>
    </row>
    <row r="24" spans="1:11" ht="15.6" customHeight="1">
      <c r="A24" s="159" t="s">
        <v>127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</row>
    <row r="25" spans="1:11" ht="15.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23.25" customHeight="1">
      <c r="A26" s="18"/>
      <c r="B26" s="19"/>
      <c r="C26" s="19"/>
      <c r="D26" s="20"/>
      <c r="E26" s="21"/>
      <c r="F26" s="3" t="s">
        <v>134</v>
      </c>
      <c r="G26" s="3" t="s">
        <v>237</v>
      </c>
      <c r="H26" s="3" t="s">
        <v>137</v>
      </c>
      <c r="I26" s="3" t="s">
        <v>120</v>
      </c>
      <c r="J26" s="3" t="s">
        <v>138</v>
      </c>
    </row>
    <row r="27" spans="1:11" ht="25.2" customHeight="1">
      <c r="A27" s="174" t="s">
        <v>238</v>
      </c>
      <c r="B27" s="175"/>
      <c r="C27" s="175"/>
      <c r="D27" s="175"/>
      <c r="E27" s="176"/>
      <c r="F27" s="43">
        <v>-2472</v>
      </c>
      <c r="G27" s="43">
        <v>683.3</v>
      </c>
      <c r="H27" s="43">
        <v>0</v>
      </c>
      <c r="I27" s="43">
        <v>0</v>
      </c>
      <c r="J27" s="44">
        <v>0</v>
      </c>
    </row>
    <row r="28" spans="1:11" ht="20.399999999999999" customHeight="1">
      <c r="A28" s="163" t="s">
        <v>129</v>
      </c>
      <c r="B28" s="164"/>
      <c r="C28" s="164"/>
      <c r="D28" s="164"/>
      <c r="E28" s="164"/>
      <c r="F28" s="45">
        <v>990.68</v>
      </c>
      <c r="G28" s="45"/>
      <c r="H28" s="45">
        <f>H22+H27</f>
        <v>0</v>
      </c>
      <c r="I28" s="45">
        <f>I22+I27</f>
        <v>0</v>
      </c>
      <c r="J28" s="46">
        <f>J22+J27</f>
        <v>0</v>
      </c>
    </row>
    <row r="29" spans="1:11" ht="25.5" customHeight="1">
      <c r="A29" s="167" t="s">
        <v>130</v>
      </c>
      <c r="B29" s="171"/>
      <c r="C29" s="171"/>
      <c r="D29" s="171"/>
      <c r="E29" s="172"/>
      <c r="F29" s="45">
        <v>683.3</v>
      </c>
      <c r="G29" s="45"/>
      <c r="H29" s="45">
        <f>H14+H21+H27-H28</f>
        <v>0</v>
      </c>
      <c r="I29" s="45">
        <f>I14+I21+I27-I28</f>
        <v>0</v>
      </c>
      <c r="J29" s="46">
        <f>J14+J21+J27-J28</f>
        <v>0</v>
      </c>
    </row>
    <row r="30" spans="1:11" ht="15" customHeight="1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1.25" customHeight="1">
      <c r="A31" s="173" t="s">
        <v>131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1" ht="29.25" customHeight="1">
      <c r="A32" s="31"/>
      <c r="B32" s="32"/>
      <c r="C32" s="32"/>
      <c r="D32" s="32"/>
      <c r="E32" s="32"/>
      <c r="F32" s="32"/>
      <c r="G32" s="32"/>
      <c r="H32" s="32"/>
      <c r="I32" s="33"/>
      <c r="J32" s="33"/>
      <c r="K32" s="33"/>
    </row>
    <row r="33" spans="1:11" ht="26.4">
      <c r="A33" s="34"/>
      <c r="B33" s="35"/>
      <c r="C33" s="35"/>
      <c r="D33" s="36"/>
      <c r="E33" s="37"/>
      <c r="F33" s="38" t="s">
        <v>134</v>
      </c>
      <c r="G33" s="3" t="s">
        <v>237</v>
      </c>
      <c r="H33" s="38" t="s">
        <v>137</v>
      </c>
      <c r="I33" s="38" t="s">
        <v>120</v>
      </c>
      <c r="J33" s="38" t="s">
        <v>138</v>
      </c>
    </row>
    <row r="34" spans="1:11">
      <c r="A34" s="174" t="s">
        <v>128</v>
      </c>
      <c r="B34" s="175"/>
      <c r="C34" s="175"/>
      <c r="D34" s="175"/>
      <c r="E34" s="176"/>
      <c r="F34" s="43">
        <v>-2472</v>
      </c>
      <c r="G34" s="43">
        <v>683.3</v>
      </c>
      <c r="H34" s="43">
        <v>0</v>
      </c>
      <c r="I34" s="43">
        <v>0</v>
      </c>
      <c r="J34" s="44">
        <f>I37</f>
        <v>0</v>
      </c>
    </row>
    <row r="35" spans="1:11" ht="27" customHeight="1">
      <c r="A35" s="174" t="s">
        <v>4</v>
      </c>
      <c r="B35" s="175"/>
      <c r="C35" s="175"/>
      <c r="D35" s="175"/>
      <c r="E35" s="176"/>
      <c r="F35" s="43">
        <v>990.68</v>
      </c>
      <c r="G35" s="43">
        <v>0</v>
      </c>
      <c r="H35" s="43">
        <v>0</v>
      </c>
      <c r="I35" s="43">
        <v>0</v>
      </c>
      <c r="J35" s="44">
        <v>0</v>
      </c>
    </row>
    <row r="36" spans="1:11">
      <c r="A36" s="174" t="s">
        <v>132</v>
      </c>
      <c r="B36" s="177"/>
      <c r="C36" s="177"/>
      <c r="D36" s="177"/>
      <c r="E36" s="178"/>
      <c r="F36" s="43">
        <v>0</v>
      </c>
      <c r="G36" s="43">
        <v>0</v>
      </c>
      <c r="H36" s="43">
        <v>0</v>
      </c>
      <c r="I36" s="43">
        <v>0</v>
      </c>
      <c r="J36" s="44">
        <v>0</v>
      </c>
    </row>
    <row r="37" spans="1:11" ht="21.6" customHeight="1">
      <c r="A37" s="163" t="s">
        <v>129</v>
      </c>
      <c r="B37" s="164"/>
      <c r="C37" s="164"/>
      <c r="D37" s="164"/>
      <c r="E37" s="164"/>
      <c r="F37" s="47">
        <v>683.3</v>
      </c>
      <c r="G37" s="47">
        <f t="shared" ref="G37" si="6">G34-G35+G36</f>
        <v>683.3</v>
      </c>
      <c r="H37" s="47">
        <f t="shared" ref="H37:J37" si="7">H34-H35+H36</f>
        <v>0</v>
      </c>
      <c r="I37" s="47">
        <f t="shared" si="7"/>
        <v>0</v>
      </c>
      <c r="J37" s="48">
        <f t="shared" si="7"/>
        <v>0</v>
      </c>
    </row>
    <row r="39" spans="1:1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</row>
  </sheetData>
  <mergeCells count="24">
    <mergeCell ref="A39:K39"/>
    <mergeCell ref="A31:K31"/>
    <mergeCell ref="A34:E34"/>
    <mergeCell ref="A35:E35"/>
    <mergeCell ref="A36:E36"/>
    <mergeCell ref="A37:E37"/>
    <mergeCell ref="A22:E22"/>
    <mergeCell ref="A24:K24"/>
    <mergeCell ref="A28:E28"/>
    <mergeCell ref="A29:E29"/>
    <mergeCell ref="A27:E27"/>
    <mergeCell ref="A12:E12"/>
    <mergeCell ref="A8:E8"/>
    <mergeCell ref="A9:E9"/>
    <mergeCell ref="A10:E10"/>
    <mergeCell ref="A1:K1"/>
    <mergeCell ref="A3:K3"/>
    <mergeCell ref="A5:K5"/>
    <mergeCell ref="A16:K16"/>
    <mergeCell ref="A19:E19"/>
    <mergeCell ref="A20:E20"/>
    <mergeCell ref="A21:E21"/>
    <mergeCell ref="A13:E13"/>
    <mergeCell ref="A14:E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9"/>
  <sheetViews>
    <sheetView workbookViewId="0">
      <selection activeCell="H38" sqref="H38"/>
    </sheetView>
  </sheetViews>
  <sheetFormatPr defaultRowHeight="14.4"/>
  <cols>
    <col min="1" max="1" width="7.44140625" bestFit="1" customWidth="1"/>
    <col min="2" max="2" width="8.44140625" bestFit="1" customWidth="1"/>
    <col min="3" max="3" width="5.44140625" bestFit="1" customWidth="1"/>
    <col min="4" max="4" width="59" customWidth="1"/>
    <col min="5" max="10" width="15.77734375" customWidth="1"/>
    <col min="12" max="12" width="10.109375" customWidth="1"/>
  </cols>
  <sheetData>
    <row r="1" spans="1:10" ht="42" customHeight="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8" customHeight="1">
      <c r="A2" s="4"/>
      <c r="B2" s="4"/>
      <c r="C2" s="4"/>
      <c r="D2" s="4"/>
      <c r="E2" s="4"/>
      <c r="F2" s="4"/>
      <c r="G2" s="4"/>
      <c r="H2" s="4"/>
      <c r="I2" s="4"/>
    </row>
    <row r="3" spans="1:10" ht="15.75" customHeight="1">
      <c r="A3" s="159" t="s">
        <v>28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7.399999999999999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>
      <c r="A5" s="159" t="s">
        <v>8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0" ht="17.399999999999999">
      <c r="A6" s="4"/>
      <c r="B6" s="4"/>
      <c r="C6" s="4"/>
      <c r="D6" s="4"/>
      <c r="E6" s="4"/>
      <c r="F6" s="4"/>
      <c r="G6" s="4"/>
      <c r="H6" s="5"/>
      <c r="I6" s="5"/>
    </row>
    <row r="7" spans="1:10" ht="15.75" customHeight="1">
      <c r="A7" s="159" t="s">
        <v>1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0" ht="17.399999999999999">
      <c r="A8" s="4"/>
      <c r="B8" s="4"/>
      <c r="C8" s="4"/>
      <c r="D8" s="4"/>
      <c r="E8" s="4"/>
      <c r="F8" s="4"/>
      <c r="G8" s="4"/>
      <c r="H8" s="5"/>
      <c r="I8" s="5"/>
    </row>
    <row r="9" spans="1:10" ht="27" thickBot="1">
      <c r="A9" s="122" t="s">
        <v>9</v>
      </c>
      <c r="B9" s="123" t="s">
        <v>10</v>
      </c>
      <c r="C9" s="123" t="s">
        <v>11</v>
      </c>
      <c r="D9" s="123" t="s">
        <v>7</v>
      </c>
      <c r="E9" s="123" t="s">
        <v>134</v>
      </c>
      <c r="F9" s="122" t="s">
        <v>237</v>
      </c>
      <c r="G9" s="122" t="s">
        <v>135</v>
      </c>
      <c r="H9" s="122" t="s">
        <v>43</v>
      </c>
      <c r="I9" s="122" t="s">
        <v>136</v>
      </c>
    </row>
    <row r="10" spans="1:10" ht="30" customHeight="1" thickBot="1">
      <c r="A10" s="140">
        <v>6</v>
      </c>
      <c r="B10" s="128"/>
      <c r="C10" s="128"/>
      <c r="D10" s="128" t="s">
        <v>12</v>
      </c>
      <c r="E10" s="158">
        <f>SUM(E11+E16+E18+E21+E2+E24)</f>
        <v>635889.06999999995</v>
      </c>
      <c r="F10" s="129">
        <f>F11+F16+F18+F21+F24</f>
        <v>798657.8899999999</v>
      </c>
      <c r="G10" s="129">
        <f>G11+G16+G18+G21+G24</f>
        <v>888434.17999999993</v>
      </c>
      <c r="H10" s="129">
        <f>H11+H16+H18+H21+H24</f>
        <v>888434.17999999993</v>
      </c>
      <c r="I10" s="129">
        <f>SUM(I11+I16+I18+I21+I24)</f>
        <v>870672.75</v>
      </c>
    </row>
    <row r="11" spans="1:10" ht="30" customHeight="1">
      <c r="A11" s="124"/>
      <c r="B11" s="125">
        <v>63</v>
      </c>
      <c r="C11" s="125"/>
      <c r="D11" s="125" t="s">
        <v>37</v>
      </c>
      <c r="E11" s="126">
        <f t="shared" ref="E11:I11" si="0">SUM(E12:E15)</f>
        <v>550497.1</v>
      </c>
      <c r="F11" s="127">
        <f t="shared" si="0"/>
        <v>703247.00999999989</v>
      </c>
      <c r="G11" s="127">
        <f t="shared" si="0"/>
        <v>776891.72</v>
      </c>
      <c r="H11" s="127">
        <f t="shared" si="0"/>
        <v>776891.72</v>
      </c>
      <c r="I11" s="127">
        <f t="shared" si="0"/>
        <v>769313.67999999993</v>
      </c>
    </row>
    <row r="12" spans="1:10" ht="30" customHeight="1">
      <c r="A12" s="8"/>
      <c r="B12" s="107"/>
      <c r="C12" s="107" t="s">
        <v>234</v>
      </c>
      <c r="D12" s="107" t="s">
        <v>199</v>
      </c>
      <c r="E12" s="116">
        <v>0</v>
      </c>
      <c r="F12" s="113">
        <v>529.48</v>
      </c>
      <c r="G12" s="113">
        <v>3789.02</v>
      </c>
      <c r="H12" s="113">
        <v>3789.02</v>
      </c>
      <c r="I12" s="113">
        <v>2652.31</v>
      </c>
    </row>
    <row r="13" spans="1:10" ht="30" customHeight="1">
      <c r="A13" s="8"/>
      <c r="B13" s="107"/>
      <c r="C13" s="108" t="s">
        <v>60</v>
      </c>
      <c r="D13" s="108" t="s">
        <v>61</v>
      </c>
      <c r="E13" s="116">
        <v>4224.6000000000004</v>
      </c>
      <c r="F13" s="113">
        <v>9464.34</v>
      </c>
      <c r="G13" s="113">
        <v>21471.1</v>
      </c>
      <c r="H13" s="113">
        <v>21471.1</v>
      </c>
      <c r="I13" s="113">
        <v>15029.77</v>
      </c>
    </row>
    <row r="14" spans="1:10" ht="30" customHeight="1">
      <c r="A14" s="9"/>
      <c r="B14" s="108"/>
      <c r="C14" s="108" t="s">
        <v>44</v>
      </c>
      <c r="D14" s="108" t="s">
        <v>45</v>
      </c>
      <c r="E14" s="117">
        <v>546272.5</v>
      </c>
      <c r="F14" s="113">
        <v>693253.19</v>
      </c>
      <c r="G14" s="113">
        <v>751631.6</v>
      </c>
      <c r="H14" s="113">
        <v>751631.6</v>
      </c>
      <c r="I14" s="113">
        <v>751631.6</v>
      </c>
    </row>
    <row r="15" spans="1:10" s="26" customFormat="1" ht="30" customHeight="1">
      <c r="A15" s="9"/>
      <c r="B15" s="109"/>
      <c r="C15" s="108" t="s">
        <v>46</v>
      </c>
      <c r="D15" s="108" t="s">
        <v>47</v>
      </c>
      <c r="E15" s="117">
        <v>0</v>
      </c>
      <c r="F15" s="113">
        <v>0</v>
      </c>
      <c r="G15" s="113">
        <v>0</v>
      </c>
      <c r="H15" s="113">
        <v>0</v>
      </c>
      <c r="I15" s="113">
        <v>0</v>
      </c>
    </row>
    <row r="16" spans="1:10" ht="30" customHeight="1">
      <c r="A16" s="17"/>
      <c r="B16" s="106">
        <v>64</v>
      </c>
      <c r="C16" s="106"/>
      <c r="D16" s="106" t="s">
        <v>50</v>
      </c>
      <c r="E16" s="114">
        <v>0</v>
      </c>
      <c r="F16" s="115">
        <f>SUM(F17+0)</f>
        <v>10</v>
      </c>
      <c r="G16" s="115">
        <f>SUM(G17+0)</f>
        <v>10</v>
      </c>
      <c r="H16" s="115">
        <v>10</v>
      </c>
      <c r="I16" s="115">
        <v>10</v>
      </c>
    </row>
    <row r="17" spans="1:10" s="26" customFormat="1" ht="30" customHeight="1">
      <c r="A17" s="10"/>
      <c r="B17" s="107"/>
      <c r="C17" s="107" t="s">
        <v>51</v>
      </c>
      <c r="D17" s="107" t="s">
        <v>52</v>
      </c>
      <c r="E17" s="116">
        <v>0</v>
      </c>
      <c r="F17" s="113">
        <v>10</v>
      </c>
      <c r="G17" s="113">
        <v>10</v>
      </c>
      <c r="H17" s="113">
        <v>10</v>
      </c>
      <c r="I17" s="113">
        <v>10</v>
      </c>
    </row>
    <row r="18" spans="1:10" ht="30" customHeight="1">
      <c r="A18" s="17"/>
      <c r="B18" s="106">
        <v>65</v>
      </c>
      <c r="C18" s="106"/>
      <c r="D18" s="106" t="s">
        <v>53</v>
      </c>
      <c r="E18" s="114">
        <f t="shared" ref="E18:I18" si="1">SUM(E19:E20)</f>
        <v>1692.62</v>
      </c>
      <c r="F18" s="115">
        <f t="shared" si="1"/>
        <v>3100</v>
      </c>
      <c r="G18" s="115">
        <f t="shared" si="1"/>
        <v>3000</v>
      </c>
      <c r="H18" s="115">
        <f t="shared" si="1"/>
        <v>3000</v>
      </c>
      <c r="I18" s="115">
        <f t="shared" si="1"/>
        <v>3000</v>
      </c>
    </row>
    <row r="19" spans="1:10" ht="30" customHeight="1">
      <c r="A19" s="10"/>
      <c r="B19" s="107"/>
      <c r="C19" s="107" t="s">
        <v>51</v>
      </c>
      <c r="D19" s="107" t="s">
        <v>52</v>
      </c>
      <c r="E19" s="116">
        <v>0</v>
      </c>
      <c r="F19" s="113">
        <v>0</v>
      </c>
      <c r="G19" s="113">
        <v>0</v>
      </c>
      <c r="H19" s="113">
        <v>0</v>
      </c>
      <c r="I19" s="113">
        <v>0</v>
      </c>
    </row>
    <row r="20" spans="1:10" s="26" customFormat="1" ht="30" customHeight="1">
      <c r="A20" s="9"/>
      <c r="B20" s="108"/>
      <c r="C20" s="108" t="s">
        <v>48</v>
      </c>
      <c r="D20" s="112" t="s">
        <v>49</v>
      </c>
      <c r="E20" s="118">
        <v>1692.62</v>
      </c>
      <c r="F20" s="113">
        <v>3100</v>
      </c>
      <c r="G20" s="113">
        <v>3000</v>
      </c>
      <c r="H20" s="113">
        <v>3000</v>
      </c>
      <c r="I20" s="113">
        <v>3000</v>
      </c>
    </row>
    <row r="21" spans="1:10" s="26" customFormat="1" ht="30" customHeight="1">
      <c r="A21" s="17"/>
      <c r="B21" s="106">
        <v>66</v>
      </c>
      <c r="C21" s="106"/>
      <c r="D21" s="106" t="s">
        <v>54</v>
      </c>
      <c r="E21" s="114">
        <f t="shared" ref="E21:I21" si="2">SUM(E22:E23)</f>
        <v>36</v>
      </c>
      <c r="F21" s="115">
        <f t="shared" si="2"/>
        <v>0</v>
      </c>
      <c r="G21" s="115">
        <f t="shared" si="2"/>
        <v>2500</v>
      </c>
      <c r="H21" s="115">
        <f t="shared" si="2"/>
        <v>2500</v>
      </c>
      <c r="I21" s="115">
        <f t="shared" si="2"/>
        <v>2500</v>
      </c>
    </row>
    <row r="22" spans="1:10" ht="30" customHeight="1">
      <c r="A22" s="10"/>
      <c r="B22" s="107"/>
      <c r="C22" s="107" t="s">
        <v>51</v>
      </c>
      <c r="D22" s="107" t="s">
        <v>52</v>
      </c>
      <c r="E22" s="116">
        <v>36</v>
      </c>
      <c r="F22" s="113">
        <v>0</v>
      </c>
      <c r="G22" s="113">
        <v>2500</v>
      </c>
      <c r="H22" s="113">
        <v>2500</v>
      </c>
      <c r="I22" s="113">
        <v>2500</v>
      </c>
    </row>
    <row r="23" spans="1:10" ht="30" customHeight="1">
      <c r="A23" s="10"/>
      <c r="B23" s="107"/>
      <c r="C23" s="107" t="s">
        <v>55</v>
      </c>
      <c r="D23" s="107" t="s">
        <v>56</v>
      </c>
      <c r="E23" s="116">
        <v>0</v>
      </c>
      <c r="F23" s="113">
        <v>0</v>
      </c>
      <c r="G23" s="113">
        <v>0</v>
      </c>
      <c r="H23" s="113">
        <v>0</v>
      </c>
      <c r="I23" s="113">
        <v>0</v>
      </c>
    </row>
    <row r="24" spans="1:10" ht="30" customHeight="1">
      <c r="A24" s="17"/>
      <c r="B24" s="109">
        <v>67</v>
      </c>
      <c r="C24" s="109"/>
      <c r="D24" s="106" t="s">
        <v>39</v>
      </c>
      <c r="E24" s="114">
        <f t="shared" ref="E24:I24" si="3">SUM(E25:E28)</f>
        <v>83663.350000000006</v>
      </c>
      <c r="F24" s="115">
        <f t="shared" si="3"/>
        <v>92300.880000000019</v>
      </c>
      <c r="G24" s="115">
        <f t="shared" si="3"/>
        <v>106032.46</v>
      </c>
      <c r="H24" s="115">
        <f t="shared" si="3"/>
        <v>106032.46</v>
      </c>
      <c r="I24" s="115">
        <f t="shared" si="3"/>
        <v>95849.07</v>
      </c>
    </row>
    <row r="25" spans="1:10" ht="30" customHeight="1">
      <c r="A25" s="11"/>
      <c r="B25" s="107"/>
      <c r="C25" s="108" t="s">
        <v>57</v>
      </c>
      <c r="D25" s="108" t="s">
        <v>13</v>
      </c>
      <c r="E25" s="117">
        <v>10858.72</v>
      </c>
      <c r="F25" s="113">
        <v>16372.57</v>
      </c>
      <c r="G25" s="113">
        <v>33944.639999999999</v>
      </c>
      <c r="H25" s="113">
        <v>33944.639999999999</v>
      </c>
      <c r="I25" s="119">
        <v>23761.25</v>
      </c>
    </row>
    <row r="26" spans="1:10" ht="30" customHeight="1">
      <c r="A26" s="11"/>
      <c r="B26" s="107"/>
      <c r="C26" s="108" t="s">
        <v>62</v>
      </c>
      <c r="D26" s="108" t="s">
        <v>63</v>
      </c>
      <c r="E26" s="117">
        <v>72804.63</v>
      </c>
      <c r="F26" s="113">
        <v>72087.820000000007</v>
      </c>
      <c r="G26" s="113">
        <v>72087.820000000007</v>
      </c>
      <c r="H26" s="113">
        <v>72087.820000000007</v>
      </c>
      <c r="I26" s="119">
        <v>72087.820000000007</v>
      </c>
    </row>
    <row r="27" spans="1:10" ht="30" customHeight="1">
      <c r="A27" s="9"/>
      <c r="B27" s="108"/>
      <c r="C27" s="108" t="s">
        <v>48</v>
      </c>
      <c r="D27" s="112" t="s">
        <v>49</v>
      </c>
      <c r="E27" s="118">
        <v>0</v>
      </c>
      <c r="F27" s="113">
        <v>3840.49</v>
      </c>
      <c r="G27" s="113">
        <v>0</v>
      </c>
      <c r="H27" s="113">
        <v>0</v>
      </c>
      <c r="I27" s="113">
        <v>0</v>
      </c>
    </row>
    <row r="28" spans="1:10" ht="30" customHeight="1">
      <c r="A28" s="9"/>
      <c r="B28" s="109"/>
      <c r="C28" s="108" t="s">
        <v>60</v>
      </c>
      <c r="D28" s="108" t="s">
        <v>61</v>
      </c>
      <c r="E28" s="117">
        <v>0</v>
      </c>
      <c r="F28" s="113">
        <v>0</v>
      </c>
      <c r="G28" s="113">
        <v>0</v>
      </c>
      <c r="H28" s="113">
        <v>0</v>
      </c>
      <c r="I28" s="113">
        <v>0</v>
      </c>
    </row>
    <row r="29" spans="1:10" ht="30" customHeight="1">
      <c r="A29" s="139">
        <v>7</v>
      </c>
      <c r="B29" s="130"/>
      <c r="C29" s="130"/>
      <c r="D29" s="131" t="s">
        <v>14</v>
      </c>
      <c r="E29" s="132">
        <v>0</v>
      </c>
      <c r="F29" s="133">
        <v>0</v>
      </c>
      <c r="G29" s="133">
        <v>0</v>
      </c>
      <c r="H29" s="133">
        <v>0</v>
      </c>
      <c r="I29" s="133">
        <v>0</v>
      </c>
    </row>
    <row r="30" spans="1:10" ht="30" customHeight="1">
      <c r="A30" s="8"/>
      <c r="B30" s="106">
        <v>72</v>
      </c>
      <c r="C30" s="106"/>
      <c r="D30" s="111" t="s">
        <v>36</v>
      </c>
      <c r="E30" s="114">
        <v>0</v>
      </c>
      <c r="F30" s="115">
        <v>0</v>
      </c>
      <c r="G30" s="115">
        <v>0</v>
      </c>
      <c r="H30" s="115">
        <v>0</v>
      </c>
      <c r="I30" s="120">
        <v>0</v>
      </c>
    </row>
    <row r="31" spans="1:10" ht="30" customHeight="1">
      <c r="A31" s="11"/>
      <c r="B31" s="107"/>
      <c r="C31" s="108" t="s">
        <v>58</v>
      </c>
      <c r="D31" s="108" t="s">
        <v>59</v>
      </c>
      <c r="E31" s="117">
        <v>0</v>
      </c>
      <c r="F31" s="113">
        <v>0</v>
      </c>
      <c r="G31" s="113">
        <v>0</v>
      </c>
      <c r="H31" s="113">
        <v>0</v>
      </c>
      <c r="I31" s="119">
        <v>0</v>
      </c>
    </row>
    <row r="32" spans="1:10" ht="15.75" customHeight="1">
      <c r="E32" s="121"/>
      <c r="F32" s="121"/>
      <c r="G32" s="121"/>
      <c r="H32" s="121"/>
      <c r="I32" s="121"/>
      <c r="J32" s="121"/>
    </row>
    <row r="33" spans="1:10" ht="15.6">
      <c r="A33" s="159" t="s">
        <v>15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17.399999999999999">
      <c r="A34" s="4"/>
      <c r="B34" s="4"/>
      <c r="C34" s="4"/>
      <c r="D34" s="4"/>
      <c r="E34" s="4"/>
      <c r="F34" s="4"/>
      <c r="G34" s="4"/>
      <c r="H34" s="5"/>
      <c r="I34" s="5"/>
    </row>
    <row r="35" spans="1:10" ht="27.6" customHeight="1">
      <c r="A35" s="13" t="s">
        <v>9</v>
      </c>
      <c r="B35" s="12" t="s">
        <v>10</v>
      </c>
      <c r="C35" s="12" t="s">
        <v>11</v>
      </c>
      <c r="D35" s="12" t="s">
        <v>16</v>
      </c>
      <c r="E35" s="12" t="s">
        <v>134</v>
      </c>
      <c r="F35" s="13" t="s">
        <v>237</v>
      </c>
      <c r="G35" s="13" t="s">
        <v>135</v>
      </c>
      <c r="H35" s="13" t="s">
        <v>43</v>
      </c>
      <c r="I35" s="13" t="s">
        <v>136</v>
      </c>
    </row>
    <row r="36" spans="1:10" ht="15.75" customHeight="1">
      <c r="A36" s="180" t="s">
        <v>235</v>
      </c>
      <c r="B36" s="181"/>
      <c r="C36" s="181"/>
      <c r="D36" s="182"/>
      <c r="E36" s="148">
        <f t="shared" ref="E36:I36" si="4">SUM(E37+E96)</f>
        <v>632423.22</v>
      </c>
      <c r="F36" s="148">
        <f t="shared" si="4"/>
        <v>798965.29999999993</v>
      </c>
      <c r="G36" s="148">
        <f t="shared" si="4"/>
        <v>888434.17999999993</v>
      </c>
      <c r="H36" s="148">
        <f t="shared" si="4"/>
        <v>888434.17999999993</v>
      </c>
      <c r="I36" s="148">
        <f t="shared" si="4"/>
        <v>870672.75</v>
      </c>
    </row>
    <row r="37" spans="1:10" ht="15.6">
      <c r="A37" s="85">
        <v>3</v>
      </c>
      <c r="B37" s="106"/>
      <c r="C37" s="106"/>
      <c r="D37" s="106" t="s">
        <v>17</v>
      </c>
      <c r="E37" s="115">
        <f>SUM(E38+E50+E63+E74+E85)</f>
        <v>624446.02</v>
      </c>
      <c r="F37" s="115">
        <f>SUM(F38+F50++F63+F74+F85)</f>
        <v>791556.11</v>
      </c>
      <c r="G37" s="115">
        <f>SUM(G38+G50++G63+G74+G85)</f>
        <v>881434.17999999993</v>
      </c>
      <c r="H37" s="115">
        <f>SUM(H38+H50++H63+H74+H85)</f>
        <v>881434.17999999993</v>
      </c>
      <c r="I37" s="115">
        <f>SUM(I38+I50++I63+I74+I85)</f>
        <v>863672.75</v>
      </c>
    </row>
    <row r="38" spans="1:10" ht="15.6">
      <c r="A38" s="8"/>
      <c r="B38" s="106">
        <v>31</v>
      </c>
      <c r="C38" s="107"/>
      <c r="D38" s="106" t="s">
        <v>18</v>
      </c>
      <c r="E38" s="115">
        <f t="shared" ref="E38:I38" si="5">SUM(E39:E48)</f>
        <v>508607.02</v>
      </c>
      <c r="F38" s="115">
        <f t="shared" si="5"/>
        <v>663637.11</v>
      </c>
      <c r="G38" s="115">
        <f t="shared" si="5"/>
        <v>753840.46</v>
      </c>
      <c r="H38" s="115">
        <f t="shared" si="5"/>
        <v>753840.46</v>
      </c>
      <c r="I38" s="115">
        <f t="shared" si="5"/>
        <v>737238.32</v>
      </c>
    </row>
    <row r="39" spans="1:10" ht="15.6">
      <c r="A39" s="9"/>
      <c r="B39" s="108"/>
      <c r="C39" s="108" t="s">
        <v>57</v>
      </c>
      <c r="D39" s="108" t="s">
        <v>13</v>
      </c>
      <c r="E39" s="117">
        <v>3238.58</v>
      </c>
      <c r="F39" s="113">
        <v>12393.51</v>
      </c>
      <c r="G39" s="113">
        <v>31215.61</v>
      </c>
      <c r="H39" s="113">
        <v>31215.61</v>
      </c>
      <c r="I39" s="113">
        <v>21850.93</v>
      </c>
    </row>
    <row r="40" spans="1:10" ht="15.6">
      <c r="A40" s="9"/>
      <c r="B40" s="108"/>
      <c r="C40" s="107" t="s">
        <v>51</v>
      </c>
      <c r="D40" s="107" t="s">
        <v>52</v>
      </c>
      <c r="E40" s="116">
        <v>0</v>
      </c>
      <c r="F40" s="113">
        <v>0</v>
      </c>
      <c r="G40" s="113">
        <v>0</v>
      </c>
      <c r="H40" s="113">
        <v>0</v>
      </c>
      <c r="I40" s="113">
        <v>0</v>
      </c>
    </row>
    <row r="41" spans="1:10" ht="15.6">
      <c r="A41" s="11"/>
      <c r="B41" s="107"/>
      <c r="C41" s="108" t="s">
        <v>62</v>
      </c>
      <c r="D41" s="108" t="s">
        <v>63</v>
      </c>
      <c r="E41" s="117">
        <v>0</v>
      </c>
      <c r="F41" s="113">
        <v>0</v>
      </c>
      <c r="G41" s="113">
        <v>0</v>
      </c>
      <c r="H41" s="113">
        <v>0</v>
      </c>
      <c r="I41" s="113">
        <v>0</v>
      </c>
    </row>
    <row r="42" spans="1:10" ht="15.6">
      <c r="A42" s="9"/>
      <c r="B42" s="108"/>
      <c r="C42" s="108" t="s">
        <v>48</v>
      </c>
      <c r="D42" s="112" t="s">
        <v>49</v>
      </c>
      <c r="E42" s="118">
        <v>0</v>
      </c>
      <c r="F42" s="113">
        <v>0</v>
      </c>
      <c r="G42" s="113">
        <v>0</v>
      </c>
      <c r="H42" s="113">
        <v>0</v>
      </c>
      <c r="I42" s="113">
        <v>0</v>
      </c>
    </row>
    <row r="43" spans="1:10" ht="15.6">
      <c r="A43" s="9"/>
      <c r="B43" s="108"/>
      <c r="C43" s="108" t="s">
        <v>234</v>
      </c>
      <c r="D43" s="112" t="s">
        <v>199</v>
      </c>
      <c r="E43" s="118">
        <v>0</v>
      </c>
      <c r="F43" s="113">
        <v>529.48</v>
      </c>
      <c r="G43" s="113">
        <v>3618.73</v>
      </c>
      <c r="H43" s="113">
        <v>3618.73</v>
      </c>
      <c r="I43" s="113">
        <v>2533.11</v>
      </c>
    </row>
    <row r="44" spans="1:10" s="26" customFormat="1" ht="15.6">
      <c r="A44" s="9"/>
      <c r="B44" s="109"/>
      <c r="C44" s="108" t="s">
        <v>60</v>
      </c>
      <c r="D44" s="108" t="s">
        <v>61</v>
      </c>
      <c r="E44" s="117">
        <f>SUM('POSEBNI DIO'!C136+'POSEBNI DIO'!C141+'POSEBNI DIO'!C146)</f>
        <v>4091.6000000000004</v>
      </c>
      <c r="F44" s="113">
        <v>12621.53</v>
      </c>
      <c r="G44" s="113">
        <v>20506.12</v>
      </c>
      <c r="H44" s="113">
        <v>20506.12</v>
      </c>
      <c r="I44" s="113">
        <v>14354.28</v>
      </c>
    </row>
    <row r="45" spans="1:10" ht="15.6">
      <c r="A45" s="9"/>
      <c r="B45" s="108"/>
      <c r="C45" s="108" t="s">
        <v>44</v>
      </c>
      <c r="D45" s="108" t="s">
        <v>45</v>
      </c>
      <c r="E45" s="117">
        <f>SUM('POSEBNI DIO'!C170+0)</f>
        <v>501276.84</v>
      </c>
      <c r="F45" s="113">
        <v>638092.59</v>
      </c>
      <c r="G45" s="113">
        <v>698500</v>
      </c>
      <c r="H45" s="113">
        <v>698500</v>
      </c>
      <c r="I45" s="113">
        <v>698500</v>
      </c>
    </row>
    <row r="46" spans="1:10" ht="15.6">
      <c r="A46" s="9"/>
      <c r="B46" s="109"/>
      <c r="C46" s="108" t="s">
        <v>46</v>
      </c>
      <c r="D46" s="108" t="s">
        <v>47</v>
      </c>
      <c r="E46" s="117">
        <v>0</v>
      </c>
      <c r="F46" s="113">
        <v>0</v>
      </c>
      <c r="G46" s="113">
        <v>0</v>
      </c>
      <c r="H46" s="113">
        <v>0</v>
      </c>
      <c r="I46" s="113">
        <v>0</v>
      </c>
    </row>
    <row r="47" spans="1:10" ht="15.6">
      <c r="A47" s="10"/>
      <c r="B47" s="107"/>
      <c r="C47" s="107" t="s">
        <v>55</v>
      </c>
      <c r="D47" s="107" t="s">
        <v>56</v>
      </c>
      <c r="E47" s="116">
        <v>0</v>
      </c>
      <c r="F47" s="113">
        <v>0</v>
      </c>
      <c r="G47" s="113">
        <v>0</v>
      </c>
      <c r="H47" s="113">
        <v>0</v>
      </c>
      <c r="I47" s="113">
        <v>0</v>
      </c>
    </row>
    <row r="48" spans="1:10" ht="15.6">
      <c r="A48" s="11"/>
      <c r="B48" s="107"/>
      <c r="C48" s="108" t="s">
        <v>58</v>
      </c>
      <c r="D48" s="108" t="s">
        <v>59</v>
      </c>
      <c r="E48" s="117">
        <v>0</v>
      </c>
      <c r="F48" s="113">
        <v>0</v>
      </c>
      <c r="G48" s="113">
        <v>0</v>
      </c>
      <c r="H48" s="113">
        <v>0</v>
      </c>
      <c r="I48" s="113">
        <v>0</v>
      </c>
    </row>
    <row r="49" spans="1:9" ht="15.6">
      <c r="A49" s="134"/>
      <c r="B49" s="138"/>
      <c r="C49" s="135"/>
      <c r="D49" s="135"/>
      <c r="E49" s="136"/>
      <c r="F49" s="137"/>
      <c r="G49" s="137"/>
      <c r="H49" s="137"/>
      <c r="I49" s="137"/>
    </row>
    <row r="50" spans="1:9" ht="15.6">
      <c r="A50" s="9"/>
      <c r="B50" s="109">
        <v>32</v>
      </c>
      <c r="C50" s="108"/>
      <c r="D50" s="109" t="s">
        <v>31</v>
      </c>
      <c r="E50" s="150">
        <f t="shared" ref="E50:I50" si="6">SUM(E51:E61)</f>
        <v>115252.09999999999</v>
      </c>
      <c r="F50" s="115">
        <f t="shared" si="6"/>
        <v>127125.00000000003</v>
      </c>
      <c r="G50" s="115">
        <f t="shared" si="6"/>
        <v>126799.72</v>
      </c>
      <c r="H50" s="115">
        <f t="shared" si="6"/>
        <v>126799.72</v>
      </c>
      <c r="I50" s="115">
        <f t="shared" si="6"/>
        <v>125640.43000000002</v>
      </c>
    </row>
    <row r="51" spans="1:9" ht="15.6">
      <c r="A51" s="9"/>
      <c r="B51" s="108"/>
      <c r="C51" s="108" t="s">
        <v>57</v>
      </c>
      <c r="D51" s="108" t="s">
        <v>13</v>
      </c>
      <c r="E51" s="117">
        <v>1722.95</v>
      </c>
      <c r="F51" s="113">
        <v>3979.06</v>
      </c>
      <c r="G51" s="113">
        <v>2729.03</v>
      </c>
      <c r="H51" s="113">
        <v>2729.03</v>
      </c>
      <c r="I51" s="113">
        <v>1910.32</v>
      </c>
    </row>
    <row r="52" spans="1:9" ht="16.2" thickBot="1">
      <c r="A52" s="9"/>
      <c r="B52" s="108"/>
      <c r="C52" s="107" t="s">
        <v>51</v>
      </c>
      <c r="D52" s="107" t="s">
        <v>52</v>
      </c>
      <c r="E52" s="116">
        <v>3.17</v>
      </c>
      <c r="F52" s="113">
        <v>110.93</v>
      </c>
      <c r="G52" s="113">
        <v>2500</v>
      </c>
      <c r="H52" s="113">
        <v>2500</v>
      </c>
      <c r="I52" s="113">
        <v>2500</v>
      </c>
    </row>
    <row r="53" spans="1:9" ht="16.2" thickBot="1">
      <c r="A53" s="11"/>
      <c r="B53" s="107"/>
      <c r="C53" s="107" t="s">
        <v>236</v>
      </c>
      <c r="D53" s="149" t="s">
        <v>230</v>
      </c>
      <c r="E53" s="116">
        <v>1265.49</v>
      </c>
      <c r="F53" s="113">
        <v>0</v>
      </c>
      <c r="G53" s="113">
        <v>0</v>
      </c>
      <c r="H53" s="113">
        <v>0</v>
      </c>
      <c r="I53" s="113">
        <v>0</v>
      </c>
    </row>
    <row r="54" spans="1:9" ht="15.6">
      <c r="A54" s="9"/>
      <c r="B54" s="108"/>
      <c r="C54" s="108" t="s">
        <v>62</v>
      </c>
      <c r="D54" s="108" t="s">
        <v>63</v>
      </c>
      <c r="E54" s="117">
        <f>SUM('POSEBNI DIO'!C79+'POSEBNI DIO'!C84+'POSEBNI DIO'!C106)</f>
        <v>70085.78</v>
      </c>
      <c r="F54" s="113">
        <v>71537.820000000007</v>
      </c>
      <c r="G54" s="113">
        <v>71537.820000000007</v>
      </c>
      <c r="H54" s="113">
        <v>71537.820000000007</v>
      </c>
      <c r="I54" s="113">
        <v>71537.820000000007</v>
      </c>
    </row>
    <row r="55" spans="1:9" ht="15.6">
      <c r="A55" s="9"/>
      <c r="B55" s="108"/>
      <c r="C55" s="108" t="s">
        <v>48</v>
      </c>
      <c r="D55" s="112" t="s">
        <v>49</v>
      </c>
      <c r="E55" s="118">
        <f>SUM('POSEBNI DIO'!C113+0)</f>
        <v>952.13</v>
      </c>
      <c r="F55" s="113">
        <v>3840.49</v>
      </c>
      <c r="G55" s="113">
        <v>3000</v>
      </c>
      <c r="H55" s="113">
        <v>3000</v>
      </c>
      <c r="I55" s="113">
        <v>3000</v>
      </c>
    </row>
    <row r="56" spans="1:9" s="26" customFormat="1" ht="15.6">
      <c r="A56" s="9"/>
      <c r="B56" s="109"/>
      <c r="C56" s="108" t="s">
        <v>234</v>
      </c>
      <c r="D56" s="112" t="s">
        <v>199</v>
      </c>
      <c r="E56" s="118">
        <f>SUM('POSEBNI DIO'!C131+0)</f>
        <v>52</v>
      </c>
      <c r="F56" s="113">
        <v>0</v>
      </c>
      <c r="G56" s="113">
        <v>170.29</v>
      </c>
      <c r="H56" s="113">
        <v>170.29</v>
      </c>
      <c r="I56" s="113">
        <v>119.2</v>
      </c>
    </row>
    <row r="57" spans="1:9" ht="15.6">
      <c r="A57" s="9"/>
      <c r="B57" s="108"/>
      <c r="C57" s="108" t="s">
        <v>60</v>
      </c>
      <c r="D57" s="108" t="s">
        <v>61</v>
      </c>
      <c r="E57" s="117">
        <f>SUM('POSEBNI DIO'!C149+0)</f>
        <v>0</v>
      </c>
      <c r="F57" s="113">
        <v>0</v>
      </c>
      <c r="G57" s="113">
        <v>964.98</v>
      </c>
      <c r="H57" s="113">
        <v>964.98</v>
      </c>
      <c r="I57" s="113">
        <v>675.49</v>
      </c>
    </row>
    <row r="58" spans="1:9" ht="15.6">
      <c r="A58" s="9"/>
      <c r="B58" s="109"/>
      <c r="C58" s="108" t="s">
        <v>44</v>
      </c>
      <c r="D58" s="108" t="s">
        <v>45</v>
      </c>
      <c r="E58" s="117">
        <f>SUM('POSEBNI DIO'!C161+'POSEBNI DIO'!C174)</f>
        <v>40595.07</v>
      </c>
      <c r="F58" s="113">
        <v>47626.6</v>
      </c>
      <c r="G58" s="113">
        <v>45897.599999999999</v>
      </c>
      <c r="H58" s="113">
        <v>45897.599999999999</v>
      </c>
      <c r="I58" s="113">
        <v>45897.599999999999</v>
      </c>
    </row>
    <row r="59" spans="1:9" ht="15.6">
      <c r="A59" s="10"/>
      <c r="B59" s="107"/>
      <c r="C59" s="108" t="s">
        <v>46</v>
      </c>
      <c r="D59" s="108" t="s">
        <v>47</v>
      </c>
      <c r="E59" s="117">
        <f>SUM('POSEBNI DIO'!C194)</f>
        <v>575.51</v>
      </c>
      <c r="F59" s="113">
        <v>30.1</v>
      </c>
      <c r="G59" s="113">
        <v>0</v>
      </c>
      <c r="H59" s="113">
        <v>0</v>
      </c>
      <c r="I59" s="113">
        <v>0</v>
      </c>
    </row>
    <row r="60" spans="1:9" ht="15.6">
      <c r="A60" s="10"/>
      <c r="B60" s="107"/>
      <c r="C60" s="107" t="s">
        <v>55</v>
      </c>
      <c r="D60" s="107" t="s">
        <v>56</v>
      </c>
      <c r="E60" s="116">
        <v>0</v>
      </c>
      <c r="F60" s="113">
        <v>0</v>
      </c>
      <c r="G60" s="113">
        <v>0</v>
      </c>
      <c r="H60" s="113">
        <v>0</v>
      </c>
      <c r="I60" s="113">
        <v>0</v>
      </c>
    </row>
    <row r="61" spans="1:9" ht="15.6">
      <c r="A61" s="11"/>
      <c r="B61" s="107"/>
      <c r="C61" s="108" t="s">
        <v>58</v>
      </c>
      <c r="D61" s="108" t="s">
        <v>59</v>
      </c>
      <c r="E61" s="117">
        <v>0</v>
      </c>
      <c r="F61" s="119">
        <v>0</v>
      </c>
      <c r="G61" s="119">
        <v>0</v>
      </c>
      <c r="H61" s="119">
        <v>0</v>
      </c>
      <c r="I61" s="119">
        <v>0</v>
      </c>
    </row>
    <row r="62" spans="1:9" ht="15.6">
      <c r="A62" s="134"/>
      <c r="B62" s="135"/>
      <c r="C62" s="135"/>
      <c r="D62" s="135"/>
      <c r="E62" s="136"/>
      <c r="F62" s="137"/>
      <c r="G62" s="137"/>
      <c r="H62" s="137"/>
      <c r="I62" s="137"/>
    </row>
    <row r="63" spans="1:9" ht="15.6">
      <c r="A63" s="9"/>
      <c r="B63" s="109">
        <v>34</v>
      </c>
      <c r="C63" s="108"/>
      <c r="D63" s="109" t="s">
        <v>64</v>
      </c>
      <c r="E63" s="115">
        <f t="shared" ref="E63:I63" si="7">SUM(E64:E72)</f>
        <v>353.17</v>
      </c>
      <c r="F63" s="115">
        <f t="shared" si="7"/>
        <v>560</v>
      </c>
      <c r="G63" s="115">
        <f t="shared" si="7"/>
        <v>560</v>
      </c>
      <c r="H63" s="115">
        <f t="shared" si="7"/>
        <v>560</v>
      </c>
      <c r="I63" s="115">
        <f t="shared" si="7"/>
        <v>560</v>
      </c>
    </row>
    <row r="64" spans="1:9" ht="15.6">
      <c r="A64" s="9"/>
      <c r="B64" s="108"/>
      <c r="C64" s="108" t="s">
        <v>57</v>
      </c>
      <c r="D64" s="108" t="s">
        <v>13</v>
      </c>
      <c r="E64" s="117">
        <v>0</v>
      </c>
      <c r="F64" s="113">
        <v>0</v>
      </c>
      <c r="G64" s="113">
        <v>0</v>
      </c>
      <c r="H64" s="113">
        <v>0</v>
      </c>
      <c r="I64" s="113">
        <v>0</v>
      </c>
    </row>
    <row r="65" spans="1:9" ht="15.6">
      <c r="A65" s="9"/>
      <c r="B65" s="108"/>
      <c r="C65" s="107" t="s">
        <v>51</v>
      </c>
      <c r="D65" s="107" t="s">
        <v>52</v>
      </c>
      <c r="E65" s="116">
        <v>0</v>
      </c>
      <c r="F65" s="113">
        <v>10</v>
      </c>
      <c r="G65" s="113">
        <v>10</v>
      </c>
      <c r="H65" s="113">
        <v>10</v>
      </c>
      <c r="I65" s="113">
        <v>10</v>
      </c>
    </row>
    <row r="66" spans="1:9" ht="15.6">
      <c r="A66" s="11"/>
      <c r="B66" s="107"/>
      <c r="C66" s="108" t="s">
        <v>62</v>
      </c>
      <c r="D66" s="108" t="s">
        <v>63</v>
      </c>
      <c r="E66" s="117">
        <f>SUM('POSEBNI DIO'!C101+0)</f>
        <v>353.17</v>
      </c>
      <c r="F66" s="119">
        <v>550</v>
      </c>
      <c r="G66" s="119">
        <v>550</v>
      </c>
      <c r="H66" s="119">
        <v>550</v>
      </c>
      <c r="I66" s="119">
        <v>550</v>
      </c>
    </row>
    <row r="67" spans="1:9" ht="15.6">
      <c r="A67" s="9"/>
      <c r="B67" s="108"/>
      <c r="C67" s="108" t="s">
        <v>48</v>
      </c>
      <c r="D67" s="112" t="s">
        <v>49</v>
      </c>
      <c r="E67" s="118">
        <v>0</v>
      </c>
      <c r="F67" s="113">
        <v>0</v>
      </c>
      <c r="G67" s="113">
        <v>0</v>
      </c>
      <c r="H67" s="113">
        <v>0</v>
      </c>
      <c r="I67" s="113">
        <v>0</v>
      </c>
    </row>
    <row r="68" spans="1:9" s="26" customFormat="1" ht="15.6">
      <c r="A68" s="9"/>
      <c r="B68" s="109"/>
      <c r="C68" s="108" t="s">
        <v>60</v>
      </c>
      <c r="D68" s="108" t="s">
        <v>61</v>
      </c>
      <c r="E68" s="117">
        <v>0</v>
      </c>
      <c r="F68" s="113">
        <v>0</v>
      </c>
      <c r="G68" s="113">
        <v>0</v>
      </c>
      <c r="H68" s="113">
        <v>0</v>
      </c>
      <c r="I68" s="113">
        <v>0</v>
      </c>
    </row>
    <row r="69" spans="1:9" ht="15.6">
      <c r="A69" s="9"/>
      <c r="B69" s="108"/>
      <c r="C69" s="108" t="s">
        <v>44</v>
      </c>
      <c r="D69" s="108" t="s">
        <v>45</v>
      </c>
      <c r="E69" s="117">
        <v>0</v>
      </c>
      <c r="F69" s="113">
        <v>0</v>
      </c>
      <c r="G69" s="113">
        <v>0</v>
      </c>
      <c r="H69" s="113">
        <v>0</v>
      </c>
      <c r="I69" s="113">
        <v>0</v>
      </c>
    </row>
    <row r="70" spans="1:9" ht="15.6">
      <c r="A70" s="9"/>
      <c r="B70" s="109"/>
      <c r="C70" s="108" t="s">
        <v>46</v>
      </c>
      <c r="D70" s="108" t="s">
        <v>47</v>
      </c>
      <c r="E70" s="117">
        <v>0</v>
      </c>
      <c r="F70" s="113">
        <v>0</v>
      </c>
      <c r="G70" s="113">
        <v>0</v>
      </c>
      <c r="H70" s="113">
        <v>0</v>
      </c>
      <c r="I70" s="113">
        <v>0</v>
      </c>
    </row>
    <row r="71" spans="1:9" ht="15.6">
      <c r="A71" s="9"/>
      <c r="B71" s="109"/>
      <c r="C71" s="107" t="s">
        <v>55</v>
      </c>
      <c r="D71" s="107" t="s">
        <v>56</v>
      </c>
      <c r="E71" s="117">
        <v>0</v>
      </c>
      <c r="F71" s="113">
        <v>0</v>
      </c>
      <c r="G71" s="113">
        <v>0</v>
      </c>
      <c r="H71" s="113">
        <v>0</v>
      </c>
      <c r="I71" s="113">
        <v>0</v>
      </c>
    </row>
    <row r="72" spans="1:9" ht="15.6">
      <c r="A72" s="10"/>
      <c r="B72" s="107"/>
      <c r="C72" s="108" t="s">
        <v>58</v>
      </c>
      <c r="D72" s="108" t="s">
        <v>59</v>
      </c>
      <c r="E72" s="117">
        <v>0</v>
      </c>
      <c r="F72" s="119">
        <v>0</v>
      </c>
      <c r="G72" s="119">
        <v>0</v>
      </c>
      <c r="H72" s="119">
        <v>0</v>
      </c>
      <c r="I72" s="119">
        <v>0</v>
      </c>
    </row>
    <row r="73" spans="1:9" ht="15.6">
      <c r="A73" s="134"/>
      <c r="B73" s="135"/>
      <c r="C73" s="135"/>
      <c r="D73" s="135"/>
      <c r="E73" s="136"/>
      <c r="F73" s="137"/>
      <c r="G73" s="137"/>
      <c r="H73" s="137"/>
      <c r="I73" s="137"/>
    </row>
    <row r="74" spans="1:9" ht="15.6">
      <c r="A74" s="9"/>
      <c r="B74" s="109">
        <v>36</v>
      </c>
      <c r="C74" s="108"/>
      <c r="D74" s="109" t="s">
        <v>65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</row>
    <row r="75" spans="1:9" ht="15.6">
      <c r="A75" s="9"/>
      <c r="B75" s="108"/>
      <c r="C75" s="108" t="s">
        <v>57</v>
      </c>
      <c r="D75" s="108" t="s">
        <v>13</v>
      </c>
      <c r="E75" s="117">
        <v>0</v>
      </c>
      <c r="F75" s="113">
        <v>0</v>
      </c>
      <c r="G75" s="113">
        <v>0</v>
      </c>
      <c r="H75" s="113">
        <v>0</v>
      </c>
      <c r="I75" s="113">
        <v>0</v>
      </c>
    </row>
    <row r="76" spans="1:9" ht="15.6">
      <c r="A76" s="9"/>
      <c r="B76" s="108"/>
      <c r="C76" s="107" t="s">
        <v>51</v>
      </c>
      <c r="D76" s="107" t="s">
        <v>52</v>
      </c>
      <c r="E76" s="117">
        <v>0</v>
      </c>
      <c r="F76" s="113">
        <v>0</v>
      </c>
      <c r="G76" s="113">
        <v>0</v>
      </c>
      <c r="H76" s="113">
        <v>0</v>
      </c>
      <c r="I76" s="113">
        <v>0</v>
      </c>
    </row>
    <row r="77" spans="1:9" ht="15.6">
      <c r="A77" s="11"/>
      <c r="B77" s="107"/>
      <c r="C77" s="108" t="s">
        <v>62</v>
      </c>
      <c r="D77" s="108" t="s">
        <v>63</v>
      </c>
      <c r="E77" s="117">
        <v>0</v>
      </c>
      <c r="F77" s="119">
        <v>0</v>
      </c>
      <c r="G77" s="119">
        <v>0</v>
      </c>
      <c r="H77" s="119">
        <v>0</v>
      </c>
      <c r="I77" s="119">
        <v>0</v>
      </c>
    </row>
    <row r="78" spans="1:9" ht="15.6">
      <c r="A78" s="9"/>
      <c r="B78" s="108"/>
      <c r="C78" s="108" t="s">
        <v>48</v>
      </c>
      <c r="D78" s="112" t="s">
        <v>49</v>
      </c>
      <c r="E78" s="117">
        <v>0</v>
      </c>
      <c r="F78" s="113">
        <v>0</v>
      </c>
      <c r="G78" s="113">
        <v>0</v>
      </c>
      <c r="H78" s="113">
        <v>0</v>
      </c>
      <c r="I78" s="113">
        <v>0</v>
      </c>
    </row>
    <row r="79" spans="1:9" ht="15.6">
      <c r="A79" s="9"/>
      <c r="B79" s="109"/>
      <c r="C79" s="108" t="s">
        <v>60</v>
      </c>
      <c r="D79" s="108" t="s">
        <v>61</v>
      </c>
      <c r="E79" s="117">
        <v>0</v>
      </c>
      <c r="F79" s="113">
        <v>0</v>
      </c>
      <c r="G79" s="113">
        <v>0</v>
      </c>
      <c r="H79" s="113">
        <v>0</v>
      </c>
      <c r="I79" s="113">
        <v>0</v>
      </c>
    </row>
    <row r="80" spans="1:9" s="26" customFormat="1" ht="15.6">
      <c r="A80" s="9"/>
      <c r="B80" s="108"/>
      <c r="C80" s="108" t="s">
        <v>44</v>
      </c>
      <c r="D80" s="108" t="s">
        <v>45</v>
      </c>
      <c r="E80" s="117">
        <v>0</v>
      </c>
      <c r="F80" s="113">
        <v>0</v>
      </c>
      <c r="G80" s="113">
        <v>0</v>
      </c>
      <c r="H80" s="113">
        <v>0</v>
      </c>
      <c r="I80" s="113">
        <v>0</v>
      </c>
    </row>
    <row r="81" spans="1:9" ht="15.6">
      <c r="A81" s="9"/>
      <c r="B81" s="109"/>
      <c r="C81" s="108" t="s">
        <v>46</v>
      </c>
      <c r="D81" s="108" t="s">
        <v>47</v>
      </c>
      <c r="E81" s="117">
        <v>0</v>
      </c>
      <c r="F81" s="113">
        <v>0</v>
      </c>
      <c r="G81" s="113">
        <v>0</v>
      </c>
      <c r="H81" s="113">
        <v>0</v>
      </c>
      <c r="I81" s="113">
        <v>0</v>
      </c>
    </row>
    <row r="82" spans="1:9" ht="15.6">
      <c r="A82" s="10"/>
      <c r="B82" s="107"/>
      <c r="C82" s="107" t="s">
        <v>55</v>
      </c>
      <c r="D82" s="107" t="s">
        <v>56</v>
      </c>
      <c r="E82" s="117">
        <v>0</v>
      </c>
      <c r="F82" s="113">
        <v>0</v>
      </c>
      <c r="G82" s="113">
        <v>0</v>
      </c>
      <c r="H82" s="113">
        <v>0</v>
      </c>
      <c r="I82" s="113">
        <v>0</v>
      </c>
    </row>
    <row r="83" spans="1:9" ht="15.6">
      <c r="A83" s="10"/>
      <c r="B83" s="107"/>
      <c r="C83" s="108" t="s">
        <v>58</v>
      </c>
      <c r="D83" s="108" t="s">
        <v>59</v>
      </c>
      <c r="E83" s="117">
        <v>0</v>
      </c>
      <c r="F83" s="119">
        <v>0</v>
      </c>
      <c r="G83" s="119">
        <v>0</v>
      </c>
      <c r="H83" s="119">
        <v>0</v>
      </c>
      <c r="I83" s="119">
        <v>0</v>
      </c>
    </row>
    <row r="84" spans="1:9" ht="15.6">
      <c r="A84" s="134"/>
      <c r="B84" s="135"/>
      <c r="C84" s="135"/>
      <c r="D84" s="135"/>
      <c r="E84" s="136"/>
      <c r="F84" s="137"/>
      <c r="G84" s="137"/>
      <c r="H84" s="137"/>
      <c r="I84" s="137"/>
    </row>
    <row r="85" spans="1:9" ht="15.6">
      <c r="A85" s="9"/>
      <c r="B85" s="109">
        <v>38</v>
      </c>
      <c r="C85" s="108"/>
      <c r="D85" s="109" t="s">
        <v>66</v>
      </c>
      <c r="E85" s="115">
        <f t="shared" ref="E85" si="8">SUM(E86:E94)</f>
        <v>233.73</v>
      </c>
      <c r="F85" s="115">
        <f>SUM(F86:F94)</f>
        <v>234</v>
      </c>
      <c r="G85" s="115">
        <f>SUM(G86:G94)</f>
        <v>234</v>
      </c>
      <c r="H85" s="115">
        <f>SUM(H86:H94)</f>
        <v>234</v>
      </c>
      <c r="I85" s="115">
        <f>SUM(I86:I94)</f>
        <v>234</v>
      </c>
    </row>
    <row r="86" spans="1:9" ht="15.6">
      <c r="A86" s="9"/>
      <c r="B86" s="108"/>
      <c r="C86" s="108" t="s">
        <v>57</v>
      </c>
      <c r="D86" s="108" t="s">
        <v>13</v>
      </c>
      <c r="E86" s="117">
        <v>0</v>
      </c>
      <c r="F86" s="113">
        <v>0</v>
      </c>
      <c r="G86" s="113">
        <v>0</v>
      </c>
      <c r="H86" s="113">
        <v>0</v>
      </c>
      <c r="I86" s="113">
        <v>0</v>
      </c>
    </row>
    <row r="87" spans="1:9" ht="15.6">
      <c r="A87" s="9"/>
      <c r="B87" s="108"/>
      <c r="C87" s="107" t="s">
        <v>51</v>
      </c>
      <c r="D87" s="107" t="s">
        <v>52</v>
      </c>
      <c r="E87" s="117">
        <v>0</v>
      </c>
      <c r="F87" s="113">
        <v>0</v>
      </c>
      <c r="G87" s="113">
        <v>0</v>
      </c>
      <c r="H87" s="113">
        <v>0</v>
      </c>
      <c r="I87" s="113">
        <v>0</v>
      </c>
    </row>
    <row r="88" spans="1:9" ht="15.6">
      <c r="A88" s="11"/>
      <c r="B88" s="107"/>
      <c r="C88" s="108" t="s">
        <v>62</v>
      </c>
      <c r="D88" s="108" t="s">
        <v>63</v>
      </c>
      <c r="E88" s="117">
        <v>0</v>
      </c>
      <c r="F88" s="119">
        <v>0</v>
      </c>
      <c r="G88" s="119">
        <v>0</v>
      </c>
      <c r="H88" s="119">
        <v>0</v>
      </c>
      <c r="I88" s="119">
        <v>0</v>
      </c>
    </row>
    <row r="89" spans="1:9" ht="15.6">
      <c r="A89" s="9"/>
      <c r="B89" s="108"/>
      <c r="C89" s="108" t="s">
        <v>48</v>
      </c>
      <c r="D89" s="112" t="s">
        <v>49</v>
      </c>
      <c r="E89" s="117">
        <v>0</v>
      </c>
      <c r="F89" s="113">
        <v>0</v>
      </c>
      <c r="G89" s="113">
        <v>0</v>
      </c>
      <c r="H89" s="113">
        <v>0</v>
      </c>
      <c r="I89" s="113">
        <v>0</v>
      </c>
    </row>
    <row r="90" spans="1:9" ht="15.6">
      <c r="A90" s="9"/>
      <c r="B90" s="109"/>
      <c r="C90" s="108" t="s">
        <v>60</v>
      </c>
      <c r="D90" s="108" t="s">
        <v>61</v>
      </c>
      <c r="E90" s="117">
        <v>0</v>
      </c>
      <c r="F90" s="113">
        <v>0</v>
      </c>
      <c r="G90" s="113">
        <v>0</v>
      </c>
      <c r="H90" s="113">
        <v>0</v>
      </c>
      <c r="I90" s="113">
        <v>0</v>
      </c>
    </row>
    <row r="91" spans="1:9" ht="15.6">
      <c r="A91" s="9"/>
      <c r="B91" s="108"/>
      <c r="C91" s="108" t="s">
        <v>44</v>
      </c>
      <c r="D91" s="108" t="s">
        <v>45</v>
      </c>
      <c r="E91" s="117">
        <f>SUM('POSEBNI DIO'!C165+0)</f>
        <v>233.73</v>
      </c>
      <c r="F91" s="113">
        <v>234</v>
      </c>
      <c r="G91" s="113">
        <v>234</v>
      </c>
      <c r="H91" s="113">
        <v>234</v>
      </c>
      <c r="I91" s="113">
        <v>234</v>
      </c>
    </row>
    <row r="92" spans="1:9" s="26" customFormat="1" ht="15.6">
      <c r="A92" s="9"/>
      <c r="B92" s="109"/>
      <c r="C92" s="108" t="s">
        <v>46</v>
      </c>
      <c r="D92" s="108" t="s">
        <v>47</v>
      </c>
      <c r="E92" s="117">
        <v>0</v>
      </c>
      <c r="F92" s="113">
        <v>0</v>
      </c>
      <c r="G92" s="113">
        <v>0</v>
      </c>
      <c r="H92" s="113">
        <v>0</v>
      </c>
      <c r="I92" s="113">
        <v>0</v>
      </c>
    </row>
    <row r="93" spans="1:9" ht="15.6">
      <c r="A93" s="10"/>
      <c r="B93" s="107"/>
      <c r="C93" s="107" t="s">
        <v>55</v>
      </c>
      <c r="D93" s="107" t="s">
        <v>56</v>
      </c>
      <c r="E93" s="116">
        <v>0</v>
      </c>
      <c r="F93" s="113">
        <v>0</v>
      </c>
      <c r="G93" s="113">
        <v>0</v>
      </c>
      <c r="H93" s="113">
        <v>0</v>
      </c>
      <c r="I93" s="113">
        <v>0</v>
      </c>
    </row>
    <row r="94" spans="1:9" ht="15.6">
      <c r="A94" s="10"/>
      <c r="B94" s="107"/>
      <c r="C94" s="108" t="s">
        <v>58</v>
      </c>
      <c r="D94" s="108" t="s">
        <v>59</v>
      </c>
      <c r="E94" s="117">
        <v>0</v>
      </c>
      <c r="F94" s="119">
        <v>0</v>
      </c>
      <c r="G94" s="119">
        <v>0</v>
      </c>
      <c r="H94" s="119">
        <v>0</v>
      </c>
      <c r="I94" s="119">
        <v>0</v>
      </c>
    </row>
    <row r="95" spans="1:9" ht="15.6">
      <c r="A95" s="134"/>
      <c r="B95" s="135"/>
      <c r="C95" s="135"/>
      <c r="D95" s="135"/>
      <c r="E95" s="136"/>
      <c r="F95" s="137"/>
      <c r="G95" s="137"/>
      <c r="H95" s="137"/>
      <c r="I95" s="137"/>
    </row>
    <row r="96" spans="1:9" ht="15.6">
      <c r="A96" s="88">
        <v>4</v>
      </c>
      <c r="B96" s="110"/>
      <c r="C96" s="110"/>
      <c r="D96" s="111" t="s">
        <v>19</v>
      </c>
      <c r="E96" s="114">
        <f t="shared" ref="E96:I96" si="9">SUM(E97+E108+E119)</f>
        <v>7977.2</v>
      </c>
      <c r="F96" s="115">
        <f t="shared" si="9"/>
        <v>7409.19</v>
      </c>
      <c r="G96" s="115">
        <f t="shared" si="9"/>
        <v>7000</v>
      </c>
      <c r="H96" s="115">
        <f t="shared" si="9"/>
        <v>7000</v>
      </c>
      <c r="I96" s="115">
        <f t="shared" si="9"/>
        <v>7000</v>
      </c>
    </row>
    <row r="97" spans="1:9" ht="15.6">
      <c r="A97" s="8"/>
      <c r="B97" s="106">
        <v>41</v>
      </c>
      <c r="C97" s="106"/>
      <c r="D97" s="111" t="s">
        <v>20</v>
      </c>
      <c r="E97" s="114">
        <v>0</v>
      </c>
      <c r="F97" s="120">
        <v>0</v>
      </c>
      <c r="G97" s="120">
        <v>0</v>
      </c>
      <c r="H97" s="120">
        <v>0</v>
      </c>
      <c r="I97" s="120">
        <v>0</v>
      </c>
    </row>
    <row r="98" spans="1:9" ht="15.6">
      <c r="A98" s="9"/>
      <c r="B98" s="108"/>
      <c r="C98" s="108" t="s">
        <v>57</v>
      </c>
      <c r="D98" s="108" t="s">
        <v>13</v>
      </c>
      <c r="E98" s="117">
        <v>0</v>
      </c>
      <c r="F98" s="113">
        <v>0</v>
      </c>
      <c r="G98" s="113">
        <v>0</v>
      </c>
      <c r="H98" s="113">
        <v>0</v>
      </c>
      <c r="I98" s="113">
        <v>0</v>
      </c>
    </row>
    <row r="99" spans="1:9" ht="15.6">
      <c r="A99" s="9"/>
      <c r="B99" s="108"/>
      <c r="C99" s="107" t="s">
        <v>51</v>
      </c>
      <c r="D99" s="107" t="s">
        <v>52</v>
      </c>
      <c r="E99" s="117">
        <v>0</v>
      </c>
      <c r="F99" s="113">
        <v>0</v>
      </c>
      <c r="G99" s="113">
        <v>0</v>
      </c>
      <c r="H99" s="113">
        <v>0</v>
      </c>
      <c r="I99" s="113">
        <v>0</v>
      </c>
    </row>
    <row r="100" spans="1:9" ht="15.6">
      <c r="A100" s="11"/>
      <c r="B100" s="107"/>
      <c r="C100" s="108" t="s">
        <v>62</v>
      </c>
      <c r="D100" s="108" t="s">
        <v>63</v>
      </c>
      <c r="E100" s="117">
        <v>0</v>
      </c>
      <c r="F100" s="119">
        <v>0</v>
      </c>
      <c r="G100" s="119">
        <v>0</v>
      </c>
      <c r="H100" s="119">
        <v>0</v>
      </c>
      <c r="I100" s="119">
        <v>0</v>
      </c>
    </row>
    <row r="101" spans="1:9" ht="15.6">
      <c r="A101" s="9"/>
      <c r="B101" s="108"/>
      <c r="C101" s="108" t="s">
        <v>48</v>
      </c>
      <c r="D101" s="112" t="s">
        <v>49</v>
      </c>
      <c r="E101" s="117">
        <v>0</v>
      </c>
      <c r="F101" s="113">
        <v>0</v>
      </c>
      <c r="G101" s="113">
        <v>0</v>
      </c>
      <c r="H101" s="113">
        <v>0</v>
      </c>
      <c r="I101" s="113">
        <v>0</v>
      </c>
    </row>
    <row r="102" spans="1:9" ht="15.6">
      <c r="A102" s="9"/>
      <c r="B102" s="109"/>
      <c r="C102" s="108" t="s">
        <v>60</v>
      </c>
      <c r="D102" s="108" t="s">
        <v>61</v>
      </c>
      <c r="E102" s="117">
        <v>0</v>
      </c>
      <c r="F102" s="113">
        <v>0</v>
      </c>
      <c r="G102" s="113">
        <v>0</v>
      </c>
      <c r="H102" s="113">
        <v>0</v>
      </c>
      <c r="I102" s="113">
        <v>0</v>
      </c>
    </row>
    <row r="103" spans="1:9" ht="15.6">
      <c r="A103" s="9"/>
      <c r="B103" s="108"/>
      <c r="C103" s="108" t="s">
        <v>44</v>
      </c>
      <c r="D103" s="108" t="s">
        <v>45</v>
      </c>
      <c r="E103" s="117">
        <v>0</v>
      </c>
      <c r="F103" s="113">
        <v>0</v>
      </c>
      <c r="G103" s="113">
        <v>0</v>
      </c>
      <c r="H103" s="113">
        <v>0</v>
      </c>
      <c r="I103" s="113">
        <v>0</v>
      </c>
    </row>
    <row r="104" spans="1:9" ht="15.6">
      <c r="A104" s="9"/>
      <c r="B104" s="109"/>
      <c r="C104" s="108" t="s">
        <v>46</v>
      </c>
      <c r="D104" s="108" t="s">
        <v>47</v>
      </c>
      <c r="E104" s="117">
        <v>0</v>
      </c>
      <c r="F104" s="113">
        <v>0</v>
      </c>
      <c r="G104" s="113">
        <v>0</v>
      </c>
      <c r="H104" s="113">
        <v>0</v>
      </c>
      <c r="I104" s="113">
        <v>0</v>
      </c>
    </row>
    <row r="105" spans="1:9" s="26" customFormat="1" ht="15.6">
      <c r="A105" s="10"/>
      <c r="B105" s="107"/>
      <c r="C105" s="107" t="s">
        <v>55</v>
      </c>
      <c r="D105" s="107" t="s">
        <v>56</v>
      </c>
      <c r="E105" s="117">
        <v>0</v>
      </c>
      <c r="F105" s="113">
        <v>0</v>
      </c>
      <c r="G105" s="113">
        <v>0</v>
      </c>
      <c r="H105" s="113">
        <v>0</v>
      </c>
      <c r="I105" s="113">
        <v>0</v>
      </c>
    </row>
    <row r="106" spans="1:9" ht="15.6">
      <c r="A106" s="11"/>
      <c r="B106" s="107"/>
      <c r="C106" s="108" t="s">
        <v>58</v>
      </c>
      <c r="D106" s="108" t="s">
        <v>59</v>
      </c>
      <c r="E106" s="117">
        <v>0</v>
      </c>
      <c r="F106" s="119">
        <v>0</v>
      </c>
      <c r="G106" s="119">
        <v>0</v>
      </c>
      <c r="H106" s="119">
        <v>0</v>
      </c>
      <c r="I106" s="119">
        <v>0</v>
      </c>
    </row>
    <row r="107" spans="1:9" ht="15.6">
      <c r="A107" s="134"/>
      <c r="B107" s="135"/>
      <c r="C107" s="135"/>
      <c r="D107" s="135"/>
      <c r="E107" s="136"/>
      <c r="F107" s="137"/>
      <c r="G107" s="137"/>
      <c r="H107" s="137"/>
      <c r="I107" s="137"/>
    </row>
    <row r="108" spans="1:9" ht="15.6">
      <c r="A108" s="8"/>
      <c r="B108" s="106">
        <v>42</v>
      </c>
      <c r="C108" s="106"/>
      <c r="D108" s="111" t="s">
        <v>40</v>
      </c>
      <c r="E108" s="114">
        <f t="shared" ref="E108:I108" si="10">SUM(E109:E117)</f>
        <v>7977.2</v>
      </c>
      <c r="F108" s="120">
        <f t="shared" si="10"/>
        <v>7409.19</v>
      </c>
      <c r="G108" s="120">
        <f t="shared" si="10"/>
        <v>7000</v>
      </c>
      <c r="H108" s="120">
        <f t="shared" si="10"/>
        <v>7000</v>
      </c>
      <c r="I108" s="120">
        <f t="shared" si="10"/>
        <v>7000</v>
      </c>
    </row>
    <row r="109" spans="1:9" ht="15.6">
      <c r="A109" s="9"/>
      <c r="B109" s="108"/>
      <c r="C109" s="108" t="s">
        <v>57</v>
      </c>
      <c r="D109" s="108" t="s">
        <v>13</v>
      </c>
      <c r="E109" s="117">
        <f>SUM('POSEBNI DIO'!C50+0)</f>
        <v>1103.74</v>
      </c>
      <c r="F109" s="113">
        <v>0</v>
      </c>
      <c r="G109" s="113">
        <v>0</v>
      </c>
      <c r="H109" s="113">
        <v>0</v>
      </c>
      <c r="I109" s="113">
        <v>0</v>
      </c>
    </row>
    <row r="110" spans="1:9" ht="15.6">
      <c r="A110" s="9"/>
      <c r="B110" s="108"/>
      <c r="C110" s="107" t="s">
        <v>51</v>
      </c>
      <c r="D110" s="107" t="s">
        <v>52</v>
      </c>
      <c r="E110" s="116">
        <v>0</v>
      </c>
      <c r="F110" s="113">
        <v>0</v>
      </c>
      <c r="G110" s="113">
        <v>0</v>
      </c>
      <c r="H110" s="113">
        <v>0</v>
      </c>
      <c r="I110" s="113">
        <v>0</v>
      </c>
    </row>
    <row r="111" spans="1:9" ht="15.6">
      <c r="A111" s="11"/>
      <c r="B111" s="107"/>
      <c r="C111" s="108" t="s">
        <v>62</v>
      </c>
      <c r="D111" s="108" t="s">
        <v>63</v>
      </c>
      <c r="E111" s="117">
        <v>0</v>
      </c>
      <c r="F111" s="119">
        <v>0</v>
      </c>
      <c r="G111" s="119">
        <v>0</v>
      </c>
      <c r="H111" s="119">
        <v>0</v>
      </c>
      <c r="I111" s="119">
        <v>0</v>
      </c>
    </row>
    <row r="112" spans="1:9" ht="15.6">
      <c r="A112" s="9"/>
      <c r="B112" s="108"/>
      <c r="C112" s="108" t="s">
        <v>48</v>
      </c>
      <c r="D112" s="112" t="s">
        <v>49</v>
      </c>
      <c r="E112" s="118">
        <v>0</v>
      </c>
      <c r="F112" s="113">
        <v>0</v>
      </c>
      <c r="G112" s="113">
        <v>0</v>
      </c>
      <c r="H112" s="113">
        <v>0</v>
      </c>
      <c r="I112" s="113">
        <v>0</v>
      </c>
    </row>
    <row r="113" spans="1:9" ht="15.6">
      <c r="A113" s="9"/>
      <c r="B113" s="109"/>
      <c r="C113" s="108" t="s">
        <v>60</v>
      </c>
      <c r="D113" s="108" t="s">
        <v>61</v>
      </c>
      <c r="E113" s="117">
        <v>0</v>
      </c>
      <c r="F113" s="113">
        <v>0</v>
      </c>
      <c r="G113" s="113">
        <v>0</v>
      </c>
      <c r="H113" s="113">
        <v>0</v>
      </c>
      <c r="I113" s="113">
        <v>0</v>
      </c>
    </row>
    <row r="114" spans="1:9" ht="15.6">
      <c r="A114" s="9"/>
      <c r="B114" s="108"/>
      <c r="C114" s="108" t="s">
        <v>44</v>
      </c>
      <c r="D114" s="108" t="s">
        <v>45</v>
      </c>
      <c r="E114" s="117">
        <f>SUM('POSEBNI DIO'!C183+'POSEBNI DIO'!C188+'POSEBNI DIO'!C157)</f>
        <v>6496.84</v>
      </c>
      <c r="F114" s="113">
        <v>7300</v>
      </c>
      <c r="G114" s="113">
        <v>7000</v>
      </c>
      <c r="H114" s="113">
        <v>7000</v>
      </c>
      <c r="I114" s="113">
        <v>7000</v>
      </c>
    </row>
    <row r="115" spans="1:9" ht="15.6">
      <c r="A115" s="9"/>
      <c r="B115" s="109"/>
      <c r="C115" s="108" t="s">
        <v>46</v>
      </c>
      <c r="D115" s="108" t="s">
        <v>47</v>
      </c>
      <c r="E115" s="117">
        <f>SUM('POSEBNI DIO'!C198)</f>
        <v>376.62</v>
      </c>
      <c r="F115" s="113">
        <v>109.19</v>
      </c>
      <c r="G115" s="113">
        <v>0</v>
      </c>
      <c r="H115" s="113">
        <v>0</v>
      </c>
      <c r="I115" s="113">
        <v>0</v>
      </c>
    </row>
    <row r="116" spans="1:9" ht="15.6">
      <c r="A116" s="10"/>
      <c r="B116" s="107"/>
      <c r="C116" s="107" t="s">
        <v>55</v>
      </c>
      <c r="D116" s="107" t="s">
        <v>56</v>
      </c>
      <c r="E116" s="116">
        <v>0</v>
      </c>
      <c r="F116" s="113">
        <v>0</v>
      </c>
      <c r="G116" s="113">
        <v>0</v>
      </c>
      <c r="H116" s="113">
        <v>0</v>
      </c>
      <c r="I116" s="113">
        <v>0</v>
      </c>
    </row>
    <row r="117" spans="1:9" s="26" customFormat="1" ht="15.6">
      <c r="A117" s="11"/>
      <c r="B117" s="107"/>
      <c r="C117" s="108" t="s">
        <v>58</v>
      </c>
      <c r="D117" s="108" t="s">
        <v>59</v>
      </c>
      <c r="E117" s="117">
        <v>0</v>
      </c>
      <c r="F117" s="119">
        <v>0</v>
      </c>
      <c r="G117" s="119">
        <v>0</v>
      </c>
      <c r="H117" s="119">
        <v>0</v>
      </c>
      <c r="I117" s="119">
        <v>0</v>
      </c>
    </row>
    <row r="118" spans="1:9" ht="15.6">
      <c r="A118" s="134"/>
      <c r="B118" s="135"/>
      <c r="C118" s="135"/>
      <c r="D118" s="135"/>
      <c r="E118" s="136"/>
      <c r="F118" s="137"/>
      <c r="G118" s="137"/>
      <c r="H118" s="137"/>
      <c r="I118" s="137"/>
    </row>
    <row r="119" spans="1:9" ht="15.6">
      <c r="A119" s="8"/>
      <c r="B119" s="106">
        <v>45</v>
      </c>
      <c r="C119" s="106"/>
      <c r="D119" s="111" t="s">
        <v>67</v>
      </c>
      <c r="E119" s="114">
        <v>0</v>
      </c>
      <c r="F119" s="120">
        <f>SUJ8</f>
        <v>0</v>
      </c>
      <c r="G119" s="120">
        <f>SUK8</f>
        <v>0</v>
      </c>
      <c r="H119" s="120">
        <f>SUL8</f>
        <v>0</v>
      </c>
      <c r="I119" s="120">
        <f>SUM8</f>
        <v>0</v>
      </c>
    </row>
    <row r="120" spans="1:9" ht="15.6">
      <c r="A120" s="9"/>
      <c r="B120" s="108"/>
      <c r="C120" s="108" t="s">
        <v>57</v>
      </c>
      <c r="D120" s="108" t="s">
        <v>13</v>
      </c>
      <c r="E120" s="117">
        <v>0</v>
      </c>
      <c r="F120" s="113">
        <v>0</v>
      </c>
      <c r="G120" s="113">
        <v>0</v>
      </c>
      <c r="H120" s="113">
        <v>0</v>
      </c>
      <c r="I120" s="113">
        <v>0</v>
      </c>
    </row>
    <row r="121" spans="1:9" ht="15.6">
      <c r="A121" s="9"/>
      <c r="B121" s="108"/>
      <c r="C121" s="107" t="s">
        <v>51</v>
      </c>
      <c r="D121" s="107" t="s">
        <v>52</v>
      </c>
      <c r="E121" s="116">
        <v>0</v>
      </c>
      <c r="F121" s="113">
        <v>0</v>
      </c>
      <c r="G121" s="113">
        <v>0</v>
      </c>
      <c r="H121" s="113">
        <v>0</v>
      </c>
      <c r="I121" s="113">
        <v>0</v>
      </c>
    </row>
    <row r="122" spans="1:9" ht="15.6">
      <c r="A122" s="11"/>
      <c r="B122" s="107"/>
      <c r="C122" s="108" t="s">
        <v>62</v>
      </c>
      <c r="D122" s="108" t="s">
        <v>63</v>
      </c>
      <c r="E122" s="116">
        <v>0</v>
      </c>
      <c r="F122" s="119">
        <v>0</v>
      </c>
      <c r="G122" s="119">
        <v>0</v>
      </c>
      <c r="H122" s="119">
        <v>0</v>
      </c>
      <c r="I122" s="119">
        <v>0</v>
      </c>
    </row>
    <row r="123" spans="1:9" ht="15.6">
      <c r="A123" s="9"/>
      <c r="B123" s="108"/>
      <c r="C123" s="108" t="s">
        <v>48</v>
      </c>
      <c r="D123" s="112" t="s">
        <v>49</v>
      </c>
      <c r="E123" s="116">
        <v>0</v>
      </c>
      <c r="F123" s="113">
        <v>0</v>
      </c>
      <c r="G123" s="113">
        <v>0</v>
      </c>
      <c r="H123" s="113">
        <v>0</v>
      </c>
      <c r="I123" s="113">
        <v>0</v>
      </c>
    </row>
    <row r="124" spans="1:9" ht="15.6">
      <c r="A124" s="9"/>
      <c r="B124" s="109"/>
      <c r="C124" s="108" t="s">
        <v>60</v>
      </c>
      <c r="D124" s="108" t="s">
        <v>61</v>
      </c>
      <c r="E124" s="116">
        <v>0</v>
      </c>
      <c r="F124" s="113">
        <v>0</v>
      </c>
      <c r="G124" s="113">
        <v>0</v>
      </c>
      <c r="H124" s="113">
        <v>0</v>
      </c>
      <c r="I124" s="113">
        <v>0</v>
      </c>
    </row>
    <row r="125" spans="1:9" ht="15.6">
      <c r="A125" s="9"/>
      <c r="B125" s="108"/>
      <c r="C125" s="108" t="s">
        <v>44</v>
      </c>
      <c r="D125" s="108" t="s">
        <v>45</v>
      </c>
      <c r="E125" s="116">
        <v>0</v>
      </c>
      <c r="F125" s="113">
        <v>0</v>
      </c>
      <c r="G125" s="113">
        <v>0</v>
      </c>
      <c r="H125" s="113">
        <v>0</v>
      </c>
      <c r="I125" s="113">
        <v>0</v>
      </c>
    </row>
    <row r="126" spans="1:9" ht="15.6">
      <c r="A126" s="9"/>
      <c r="B126" s="109"/>
      <c r="C126" s="108" t="s">
        <v>46</v>
      </c>
      <c r="D126" s="108" t="s">
        <v>47</v>
      </c>
      <c r="E126" s="116">
        <v>0</v>
      </c>
      <c r="F126" s="113">
        <v>0</v>
      </c>
      <c r="G126" s="113">
        <v>0</v>
      </c>
      <c r="H126" s="113">
        <v>0</v>
      </c>
      <c r="I126" s="113">
        <v>0</v>
      </c>
    </row>
    <row r="127" spans="1:9" ht="15.6">
      <c r="A127" s="10"/>
      <c r="B127" s="107"/>
      <c r="C127" s="107" t="s">
        <v>55</v>
      </c>
      <c r="D127" s="107" t="s">
        <v>56</v>
      </c>
      <c r="E127" s="116">
        <v>0</v>
      </c>
      <c r="F127" s="113">
        <v>0</v>
      </c>
      <c r="G127" s="113">
        <v>0</v>
      </c>
      <c r="H127" s="113">
        <v>0</v>
      </c>
      <c r="I127" s="113">
        <v>0</v>
      </c>
    </row>
    <row r="128" spans="1:9" ht="15.6">
      <c r="A128" s="11"/>
      <c r="B128" s="107"/>
      <c r="C128" s="108" t="s">
        <v>58</v>
      </c>
      <c r="D128" s="108" t="s">
        <v>59</v>
      </c>
      <c r="E128" s="116">
        <v>0</v>
      </c>
      <c r="F128" s="119">
        <v>0</v>
      </c>
      <c r="G128" s="119">
        <v>0</v>
      </c>
      <c r="H128" s="119">
        <v>0</v>
      </c>
      <c r="I128" s="119">
        <v>0</v>
      </c>
    </row>
    <row r="129" spans="1:9" s="26" customFormat="1" ht="15.6">
      <c r="A129" s="134"/>
      <c r="B129" s="135"/>
      <c r="C129" s="135"/>
      <c r="D129" s="135"/>
      <c r="E129" s="136"/>
      <c r="F129" s="137"/>
      <c r="G129" s="137"/>
      <c r="H129" s="137"/>
      <c r="I129" s="137"/>
    </row>
  </sheetData>
  <mergeCells count="6">
    <mergeCell ref="A36:D36"/>
    <mergeCell ref="A1:J1"/>
    <mergeCell ref="A7:J7"/>
    <mergeCell ref="A5:J5"/>
    <mergeCell ref="A3:J3"/>
    <mergeCell ref="A33:J3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F24:I24 H11:I11 E11 E21 E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workbookViewId="0">
      <selection activeCell="E13" sqref="E13"/>
    </sheetView>
  </sheetViews>
  <sheetFormatPr defaultRowHeight="14.4"/>
  <cols>
    <col min="1" max="1" width="37.6640625" style="28" customWidth="1"/>
    <col min="2" max="2" width="25.109375" style="28" customWidth="1"/>
    <col min="3" max="3" width="25.33203125" customWidth="1"/>
    <col min="4" max="4" width="24" customWidth="1"/>
    <col min="5" max="6" width="25.33203125" customWidth="1"/>
    <col min="7" max="7" width="21.109375" customWidth="1"/>
  </cols>
  <sheetData>
    <row r="1" spans="1:7" ht="42" customHeight="1">
      <c r="A1" s="159" t="s">
        <v>42</v>
      </c>
      <c r="B1" s="159"/>
      <c r="C1" s="159"/>
      <c r="D1" s="159"/>
      <c r="E1" s="159"/>
      <c r="F1" s="159"/>
      <c r="G1" s="159"/>
    </row>
    <row r="2" spans="1:7" ht="18" customHeight="1">
      <c r="A2" s="27"/>
      <c r="B2" s="27"/>
      <c r="C2" s="4"/>
      <c r="D2" s="4"/>
      <c r="E2" s="4"/>
      <c r="F2" s="4"/>
    </row>
    <row r="3" spans="1:7" ht="15.6">
      <c r="A3" s="159" t="s">
        <v>28</v>
      </c>
      <c r="B3" s="159"/>
      <c r="C3" s="159"/>
      <c r="D3" s="159"/>
      <c r="E3" s="159"/>
      <c r="F3" s="159"/>
      <c r="G3" s="159"/>
    </row>
    <row r="4" spans="1:7" ht="17.399999999999999">
      <c r="A4" s="27"/>
      <c r="B4" s="27"/>
      <c r="C4" s="4"/>
      <c r="D4" s="4"/>
      <c r="E4" s="5"/>
      <c r="F4" s="5"/>
    </row>
    <row r="5" spans="1:7" ht="18" customHeight="1">
      <c r="A5" s="159" t="s">
        <v>8</v>
      </c>
      <c r="B5" s="159"/>
      <c r="C5" s="159"/>
      <c r="D5" s="159"/>
      <c r="E5" s="159"/>
      <c r="F5" s="159"/>
      <c r="G5" s="159"/>
    </row>
    <row r="6" spans="1:7" ht="17.399999999999999">
      <c r="A6" s="27"/>
      <c r="B6" s="27"/>
      <c r="C6" s="4"/>
      <c r="D6" s="4"/>
      <c r="E6" s="5"/>
      <c r="F6" s="5"/>
    </row>
    <row r="7" spans="1:7" ht="15.75" customHeight="1">
      <c r="A7" s="159" t="s">
        <v>21</v>
      </c>
      <c r="B7" s="159"/>
      <c r="C7" s="159"/>
      <c r="D7" s="159"/>
      <c r="E7" s="159"/>
      <c r="F7" s="159"/>
      <c r="G7" s="159"/>
    </row>
    <row r="8" spans="1:7" ht="17.399999999999999">
      <c r="A8" s="27"/>
      <c r="B8" s="27"/>
      <c r="C8" s="4"/>
      <c r="D8" s="4"/>
      <c r="E8" s="5"/>
      <c r="F8" s="5"/>
    </row>
    <row r="9" spans="1:7" ht="26.4">
      <c r="A9" s="13" t="s">
        <v>22</v>
      </c>
      <c r="B9" s="13" t="s">
        <v>134</v>
      </c>
      <c r="C9" s="13" t="s">
        <v>237</v>
      </c>
      <c r="D9" s="13" t="s">
        <v>135</v>
      </c>
      <c r="E9" s="13" t="s">
        <v>43</v>
      </c>
      <c r="F9" s="13" t="s">
        <v>136</v>
      </c>
    </row>
    <row r="10" spans="1:7" ht="22.8" customHeight="1">
      <c r="A10" s="151" t="s">
        <v>23</v>
      </c>
      <c r="B10" s="152">
        <f>SUM(B39+0)</f>
        <v>632426.39</v>
      </c>
      <c r="C10" s="153">
        <f>SUM(C39+0)</f>
        <v>798965.3</v>
      </c>
      <c r="D10" s="153">
        <f>SUM(D40+0)</f>
        <v>888434.18</v>
      </c>
      <c r="E10" s="153">
        <f>SUM(E39+0)</f>
        <v>888434.18</v>
      </c>
      <c r="F10" s="153">
        <f>SUM(F39+0)</f>
        <v>870672.75</v>
      </c>
    </row>
    <row r="11" spans="1:7" ht="15.75" customHeight="1">
      <c r="A11" s="101" t="s">
        <v>71</v>
      </c>
      <c r="B11" s="104">
        <v>0</v>
      </c>
      <c r="C11" s="99">
        <v>0</v>
      </c>
      <c r="D11" s="99">
        <v>0</v>
      </c>
      <c r="E11" s="99">
        <v>0</v>
      </c>
      <c r="F11" s="99">
        <v>0</v>
      </c>
    </row>
    <row r="12" spans="1:7" s="26" customFormat="1" ht="15.6">
      <c r="A12" s="102" t="s">
        <v>72</v>
      </c>
      <c r="B12" s="104">
        <v>0</v>
      </c>
      <c r="C12" s="99">
        <v>0</v>
      </c>
      <c r="D12" s="99">
        <v>0</v>
      </c>
      <c r="E12" s="99">
        <v>0</v>
      </c>
      <c r="F12" s="99">
        <v>0</v>
      </c>
    </row>
    <row r="13" spans="1:7" s="26" customFormat="1" ht="15.6">
      <c r="A13" s="102" t="s">
        <v>73</v>
      </c>
      <c r="B13" s="104">
        <v>0</v>
      </c>
      <c r="C13" s="99">
        <v>0</v>
      </c>
      <c r="D13" s="99">
        <v>0</v>
      </c>
      <c r="E13" s="99">
        <v>0</v>
      </c>
      <c r="F13" s="99">
        <v>0</v>
      </c>
    </row>
    <row r="14" spans="1:7" s="26" customFormat="1" ht="15.6">
      <c r="A14" s="102" t="s">
        <v>74</v>
      </c>
      <c r="B14" s="104">
        <v>0</v>
      </c>
      <c r="C14" s="99">
        <v>0</v>
      </c>
      <c r="D14" s="99">
        <v>0</v>
      </c>
      <c r="E14" s="99">
        <v>0</v>
      </c>
      <c r="F14" s="99">
        <v>0</v>
      </c>
    </row>
    <row r="15" spans="1:7" s="26" customFormat="1" ht="15.6">
      <c r="A15" s="102" t="s">
        <v>75</v>
      </c>
      <c r="B15" s="104">
        <v>0</v>
      </c>
      <c r="C15" s="99">
        <v>0</v>
      </c>
      <c r="D15" s="99">
        <v>0</v>
      </c>
      <c r="E15" s="99">
        <v>0</v>
      </c>
      <c r="F15" s="99">
        <v>0</v>
      </c>
    </row>
    <row r="16" spans="1:7" s="26" customFormat="1" ht="31.2">
      <c r="A16" s="102" t="s">
        <v>76</v>
      </c>
      <c r="B16" s="104">
        <v>0</v>
      </c>
      <c r="C16" s="99">
        <v>0</v>
      </c>
      <c r="D16" s="99">
        <v>0</v>
      </c>
      <c r="E16" s="99">
        <v>0</v>
      </c>
      <c r="F16" s="99">
        <v>0</v>
      </c>
    </row>
    <row r="17" spans="1:6" s="26" customFormat="1" ht="31.2">
      <c r="A17" s="102" t="s">
        <v>77</v>
      </c>
      <c r="B17" s="104">
        <v>0</v>
      </c>
      <c r="C17" s="99">
        <v>0</v>
      </c>
      <c r="D17" s="99">
        <v>0</v>
      </c>
      <c r="E17" s="99">
        <v>0</v>
      </c>
      <c r="F17" s="99">
        <v>0</v>
      </c>
    </row>
    <row r="18" spans="1:6" ht="31.2">
      <c r="A18" s="101" t="s">
        <v>78</v>
      </c>
      <c r="B18" s="104">
        <v>0</v>
      </c>
      <c r="C18" s="99">
        <v>0</v>
      </c>
      <c r="D18" s="99">
        <v>0</v>
      </c>
      <c r="E18" s="99">
        <v>0</v>
      </c>
      <c r="F18" s="99">
        <v>0</v>
      </c>
    </row>
    <row r="19" spans="1:6" s="26" customFormat="1" ht="15.6">
      <c r="A19" s="102" t="s">
        <v>79</v>
      </c>
      <c r="B19" s="104">
        <v>0</v>
      </c>
      <c r="C19" s="99">
        <v>0</v>
      </c>
      <c r="D19" s="99">
        <v>0</v>
      </c>
      <c r="E19" s="99">
        <v>0</v>
      </c>
      <c r="F19" s="99">
        <v>0</v>
      </c>
    </row>
    <row r="20" spans="1:6" s="26" customFormat="1" ht="15.6">
      <c r="A20" s="102" t="s">
        <v>80</v>
      </c>
      <c r="B20" s="104">
        <v>0</v>
      </c>
      <c r="C20" s="99">
        <v>0</v>
      </c>
      <c r="D20" s="99">
        <v>0</v>
      </c>
      <c r="E20" s="99">
        <v>0</v>
      </c>
      <c r="F20" s="99">
        <v>0</v>
      </c>
    </row>
    <row r="21" spans="1:6" s="26" customFormat="1" ht="15.6">
      <c r="A21" s="102" t="s">
        <v>81</v>
      </c>
      <c r="B21" s="104">
        <v>0</v>
      </c>
      <c r="C21" s="99">
        <v>0</v>
      </c>
      <c r="D21" s="99">
        <v>0</v>
      </c>
      <c r="E21" s="99">
        <v>0</v>
      </c>
      <c r="F21" s="99">
        <v>0</v>
      </c>
    </row>
    <row r="22" spans="1:6" s="26" customFormat="1" ht="15.6">
      <c r="A22" s="102" t="s">
        <v>82</v>
      </c>
      <c r="B22" s="104">
        <v>0</v>
      </c>
      <c r="C22" s="99">
        <v>0</v>
      </c>
      <c r="D22" s="99">
        <v>0</v>
      </c>
      <c r="E22" s="99">
        <v>0</v>
      </c>
      <c r="F22" s="99">
        <v>0</v>
      </c>
    </row>
    <row r="23" spans="1:6" s="26" customFormat="1" ht="31.2">
      <c r="A23" s="102" t="s">
        <v>83</v>
      </c>
      <c r="B23" s="104">
        <v>0</v>
      </c>
      <c r="C23" s="99">
        <v>0</v>
      </c>
      <c r="D23" s="99">
        <v>0</v>
      </c>
      <c r="E23" s="99">
        <v>0</v>
      </c>
      <c r="F23" s="99">
        <v>0</v>
      </c>
    </row>
    <row r="24" spans="1:6" s="26" customFormat="1" ht="46.8">
      <c r="A24" s="102" t="s">
        <v>84</v>
      </c>
      <c r="B24" s="104">
        <v>0</v>
      </c>
      <c r="C24" s="99">
        <v>0</v>
      </c>
      <c r="D24" s="99">
        <v>0</v>
      </c>
      <c r="E24" s="99">
        <v>0</v>
      </c>
      <c r="F24" s="99">
        <v>0</v>
      </c>
    </row>
    <row r="25" spans="1:6" ht="15.6">
      <c r="A25" s="101" t="s">
        <v>85</v>
      </c>
      <c r="B25" s="104">
        <v>0</v>
      </c>
      <c r="C25" s="99">
        <v>0</v>
      </c>
      <c r="D25" s="99">
        <v>0</v>
      </c>
      <c r="E25" s="99">
        <v>0</v>
      </c>
      <c r="F25" s="99">
        <v>0</v>
      </c>
    </row>
    <row r="26" spans="1:6" s="26" customFormat="1" ht="31.2">
      <c r="A26" s="102" t="s">
        <v>86</v>
      </c>
      <c r="B26" s="104">
        <v>0</v>
      </c>
      <c r="C26" s="99">
        <v>0</v>
      </c>
      <c r="D26" s="99">
        <v>0</v>
      </c>
      <c r="E26" s="99">
        <v>0</v>
      </c>
      <c r="F26" s="99">
        <v>0</v>
      </c>
    </row>
    <row r="27" spans="1:6" s="26" customFormat="1" ht="15.6">
      <c r="A27" s="102" t="s">
        <v>87</v>
      </c>
      <c r="B27" s="104">
        <v>0</v>
      </c>
      <c r="C27" s="99">
        <v>0</v>
      </c>
      <c r="D27" s="99">
        <v>0</v>
      </c>
      <c r="E27" s="99">
        <v>0</v>
      </c>
      <c r="F27" s="99">
        <v>0</v>
      </c>
    </row>
    <row r="28" spans="1:6" s="26" customFormat="1" ht="15.6">
      <c r="A28" s="102" t="s">
        <v>88</v>
      </c>
      <c r="B28" s="104">
        <v>0</v>
      </c>
      <c r="C28" s="99">
        <v>0</v>
      </c>
      <c r="D28" s="99">
        <v>0</v>
      </c>
      <c r="E28" s="99">
        <v>0</v>
      </c>
      <c r="F28" s="99">
        <v>0</v>
      </c>
    </row>
    <row r="29" spans="1:6" s="26" customFormat="1" ht="15.6">
      <c r="A29" s="102" t="s">
        <v>89</v>
      </c>
      <c r="B29" s="104">
        <v>0</v>
      </c>
      <c r="C29" s="99">
        <v>0</v>
      </c>
      <c r="D29" s="99">
        <v>0</v>
      </c>
      <c r="E29" s="99">
        <v>0</v>
      </c>
      <c r="F29" s="99">
        <v>0</v>
      </c>
    </row>
    <row r="30" spans="1:6" s="26" customFormat="1" ht="15.6">
      <c r="A30" s="102" t="s">
        <v>90</v>
      </c>
      <c r="B30" s="104">
        <v>0</v>
      </c>
      <c r="C30" s="99">
        <v>0</v>
      </c>
      <c r="D30" s="99">
        <v>0</v>
      </c>
      <c r="E30" s="99">
        <v>0</v>
      </c>
      <c r="F30" s="99">
        <v>0</v>
      </c>
    </row>
    <row r="31" spans="1:6" s="26" customFormat="1" ht="31.2">
      <c r="A31" s="102" t="s">
        <v>91</v>
      </c>
      <c r="B31" s="104">
        <v>0</v>
      </c>
      <c r="C31" s="99">
        <v>0</v>
      </c>
      <c r="D31" s="99">
        <v>0</v>
      </c>
      <c r="E31" s="99">
        <v>0</v>
      </c>
      <c r="F31" s="99">
        <v>0</v>
      </c>
    </row>
    <row r="32" spans="1:6" ht="15.6">
      <c r="A32" s="101" t="s">
        <v>92</v>
      </c>
      <c r="B32" s="104">
        <v>0</v>
      </c>
      <c r="C32" s="99">
        <v>0</v>
      </c>
      <c r="D32" s="99">
        <v>0</v>
      </c>
      <c r="E32" s="99">
        <v>0</v>
      </c>
      <c r="F32" s="99">
        <v>0</v>
      </c>
    </row>
    <row r="33" spans="1:6" s="26" customFormat="1" ht="15.6">
      <c r="A33" s="102" t="s">
        <v>93</v>
      </c>
      <c r="B33" s="104">
        <v>0</v>
      </c>
      <c r="C33" s="99">
        <v>0</v>
      </c>
      <c r="D33" s="99">
        <v>0</v>
      </c>
      <c r="E33" s="99">
        <v>0</v>
      </c>
      <c r="F33" s="99">
        <v>0</v>
      </c>
    </row>
    <row r="34" spans="1:6" s="26" customFormat="1" ht="15.6">
      <c r="A34" s="102" t="s">
        <v>94</v>
      </c>
      <c r="B34" s="104">
        <v>0</v>
      </c>
      <c r="C34" s="99">
        <v>0</v>
      </c>
      <c r="D34" s="99">
        <v>0</v>
      </c>
      <c r="E34" s="99">
        <v>0</v>
      </c>
      <c r="F34" s="99">
        <v>0</v>
      </c>
    </row>
    <row r="35" spans="1:6" s="26" customFormat="1" ht="15.6">
      <c r="A35" s="102" t="s">
        <v>95</v>
      </c>
      <c r="B35" s="104">
        <v>0</v>
      </c>
      <c r="C35" s="99">
        <v>0</v>
      </c>
      <c r="D35" s="99">
        <v>0</v>
      </c>
      <c r="E35" s="99">
        <v>0</v>
      </c>
      <c r="F35" s="99">
        <v>0</v>
      </c>
    </row>
    <row r="36" spans="1:6" s="26" customFormat="1" ht="15.6">
      <c r="A36" s="102" t="s">
        <v>96</v>
      </c>
      <c r="B36" s="104">
        <v>0</v>
      </c>
      <c r="C36" s="99">
        <v>0</v>
      </c>
      <c r="D36" s="99">
        <v>0</v>
      </c>
      <c r="E36" s="99">
        <v>0</v>
      </c>
      <c r="F36" s="99">
        <v>0</v>
      </c>
    </row>
    <row r="37" spans="1:6" s="26" customFormat="1" ht="31.2">
      <c r="A37" s="102" t="s">
        <v>97</v>
      </c>
      <c r="B37" s="104">
        <v>0</v>
      </c>
      <c r="C37" s="99">
        <v>0</v>
      </c>
      <c r="D37" s="99">
        <v>0</v>
      </c>
      <c r="E37" s="99">
        <v>0</v>
      </c>
      <c r="F37" s="99">
        <v>0</v>
      </c>
    </row>
    <row r="38" spans="1:6" s="26" customFormat="1" ht="31.2">
      <c r="A38" s="102" t="s">
        <v>98</v>
      </c>
      <c r="B38" s="104">
        <v>0</v>
      </c>
      <c r="C38" s="99">
        <v>0</v>
      </c>
      <c r="D38" s="99">
        <v>0</v>
      </c>
      <c r="E38" s="99">
        <v>0</v>
      </c>
      <c r="F38" s="99">
        <v>0</v>
      </c>
    </row>
    <row r="39" spans="1:6" ht="25.8" customHeight="1">
      <c r="A39" s="154" t="s">
        <v>99</v>
      </c>
      <c r="B39" s="155">
        <f>B40+0</f>
        <v>632426.39</v>
      </c>
      <c r="C39" s="155">
        <f t="shared" ref="C39:F39" si="0">C40+0</f>
        <v>798965.3</v>
      </c>
      <c r="D39" s="155">
        <f t="shared" si="0"/>
        <v>888434.18</v>
      </c>
      <c r="E39" s="155">
        <f t="shared" si="0"/>
        <v>888434.18</v>
      </c>
      <c r="F39" s="155">
        <f t="shared" si="0"/>
        <v>870672.75</v>
      </c>
    </row>
    <row r="40" spans="1:6" s="26" customFormat="1" ht="31.2">
      <c r="A40" s="156" t="s">
        <v>100</v>
      </c>
      <c r="B40" s="155">
        <v>632426.39</v>
      </c>
      <c r="C40" s="157">
        <v>798965.3</v>
      </c>
      <c r="D40" s="157">
        <v>888434.18</v>
      </c>
      <c r="E40" s="157">
        <v>888434.18</v>
      </c>
      <c r="F40" s="157">
        <v>870672.75</v>
      </c>
    </row>
    <row r="41" spans="1:6" s="26" customFormat="1" ht="25.8" customHeight="1">
      <c r="A41" s="102" t="s">
        <v>101</v>
      </c>
      <c r="B41" s="104">
        <v>0</v>
      </c>
      <c r="C41" s="105">
        <v>0</v>
      </c>
      <c r="D41" s="105">
        <v>0</v>
      </c>
      <c r="E41" s="105">
        <v>0</v>
      </c>
      <c r="F41" s="105">
        <v>0</v>
      </c>
    </row>
    <row r="42" spans="1:6" s="26" customFormat="1" ht="31.2">
      <c r="A42" s="102" t="s">
        <v>102</v>
      </c>
      <c r="B42" s="104">
        <v>0</v>
      </c>
      <c r="C42" s="105">
        <v>0</v>
      </c>
      <c r="D42" s="105">
        <v>0</v>
      </c>
      <c r="E42" s="105">
        <v>0</v>
      </c>
      <c r="F42" s="105">
        <v>0</v>
      </c>
    </row>
    <row r="43" spans="1:6" s="26" customFormat="1" ht="15.6">
      <c r="A43" s="102" t="s">
        <v>103</v>
      </c>
      <c r="B43" s="104">
        <v>0</v>
      </c>
      <c r="C43" s="105">
        <v>0</v>
      </c>
      <c r="D43" s="105">
        <v>0</v>
      </c>
      <c r="E43" s="105">
        <v>0</v>
      </c>
      <c r="F43" s="105">
        <v>0</v>
      </c>
    </row>
    <row r="44" spans="1:6" s="26" customFormat="1" ht="31.2">
      <c r="A44" s="102" t="s">
        <v>104</v>
      </c>
      <c r="B44" s="104">
        <v>0</v>
      </c>
      <c r="C44" s="105">
        <v>0</v>
      </c>
      <c r="D44" s="105">
        <v>0</v>
      </c>
      <c r="E44" s="105">
        <v>0</v>
      </c>
      <c r="F44" s="105">
        <v>0</v>
      </c>
    </row>
    <row r="45" spans="1:6" s="26" customFormat="1" ht="15.6">
      <c r="A45" s="102" t="s">
        <v>105</v>
      </c>
      <c r="B45" s="104">
        <v>0</v>
      </c>
      <c r="C45" s="105">
        <v>0</v>
      </c>
      <c r="D45" s="105">
        <v>0</v>
      </c>
      <c r="E45" s="105">
        <v>0</v>
      </c>
      <c r="F45" s="105">
        <v>0</v>
      </c>
    </row>
    <row r="46" spans="1:6" s="26" customFormat="1" ht="15.6">
      <c r="A46" s="102" t="s">
        <v>106</v>
      </c>
      <c r="B46" s="104">
        <v>0</v>
      </c>
      <c r="C46" s="105">
        <v>0</v>
      </c>
      <c r="D46" s="105">
        <v>0</v>
      </c>
      <c r="E46" s="105">
        <v>0</v>
      </c>
      <c r="F46" s="105">
        <v>0</v>
      </c>
    </row>
    <row r="47" spans="1:6" s="26" customFormat="1" ht="31.2">
      <c r="A47" s="102" t="s">
        <v>107</v>
      </c>
      <c r="B47" s="104">
        <v>0</v>
      </c>
      <c r="C47" s="105">
        <v>0</v>
      </c>
      <c r="D47" s="105">
        <v>0</v>
      </c>
      <c r="E47" s="105">
        <v>0</v>
      </c>
      <c r="F47" s="105">
        <v>0</v>
      </c>
    </row>
    <row r="48" spans="1:6" ht="15.6">
      <c r="A48" s="101" t="s">
        <v>108</v>
      </c>
      <c r="B48" s="104">
        <v>0</v>
      </c>
      <c r="C48" s="105">
        <v>0</v>
      </c>
      <c r="D48" s="105">
        <v>0</v>
      </c>
      <c r="E48" s="105">
        <v>0</v>
      </c>
      <c r="F48" s="105">
        <v>0</v>
      </c>
    </row>
    <row r="49" spans="1:7" s="26" customFormat="1" ht="15.6">
      <c r="A49" s="102" t="s">
        <v>109</v>
      </c>
      <c r="B49" s="104">
        <v>0</v>
      </c>
      <c r="C49" s="105">
        <v>0</v>
      </c>
      <c r="D49" s="105">
        <v>0</v>
      </c>
      <c r="E49" s="105">
        <v>0</v>
      </c>
      <c r="F49" s="105">
        <v>0</v>
      </c>
    </row>
    <row r="50" spans="1:7" s="26" customFormat="1" ht="15.6">
      <c r="A50" s="102" t="s">
        <v>110</v>
      </c>
      <c r="B50" s="104">
        <v>0</v>
      </c>
      <c r="C50" s="105">
        <v>0</v>
      </c>
      <c r="D50" s="105">
        <v>0</v>
      </c>
      <c r="E50" s="105">
        <v>0</v>
      </c>
      <c r="F50" s="105">
        <v>0</v>
      </c>
    </row>
    <row r="51" spans="1:7" s="26" customFormat="1" ht="15.6">
      <c r="A51" s="102" t="s">
        <v>111</v>
      </c>
      <c r="B51" s="104">
        <v>0</v>
      </c>
      <c r="C51" s="105">
        <v>0</v>
      </c>
      <c r="D51" s="105">
        <v>0</v>
      </c>
      <c r="E51" s="105">
        <v>0</v>
      </c>
      <c r="F51" s="105">
        <v>0</v>
      </c>
    </row>
    <row r="52" spans="1:7" s="26" customFormat="1" ht="15.6">
      <c r="A52" s="102" t="s">
        <v>112</v>
      </c>
      <c r="B52" s="104">
        <v>0</v>
      </c>
      <c r="C52" s="105">
        <v>0</v>
      </c>
      <c r="D52" s="105">
        <v>0</v>
      </c>
      <c r="E52" s="105">
        <v>0</v>
      </c>
      <c r="F52" s="105">
        <v>0</v>
      </c>
    </row>
    <row r="53" spans="1:7" s="26" customFormat="1" ht="15.6">
      <c r="A53" s="102" t="s">
        <v>113</v>
      </c>
      <c r="B53" s="104">
        <v>0</v>
      </c>
      <c r="C53" s="105">
        <v>0</v>
      </c>
      <c r="D53" s="105">
        <v>0</v>
      </c>
      <c r="E53" s="105">
        <v>0</v>
      </c>
      <c r="F53" s="105">
        <v>0</v>
      </c>
    </row>
    <row r="54" spans="1:7" s="26" customFormat="1" ht="15.6">
      <c r="A54" s="102" t="s">
        <v>114</v>
      </c>
      <c r="B54" s="104">
        <v>0</v>
      </c>
      <c r="C54" s="105">
        <v>0</v>
      </c>
      <c r="D54" s="105">
        <v>0</v>
      </c>
      <c r="E54" s="105">
        <v>0</v>
      </c>
      <c r="F54" s="105">
        <v>0</v>
      </c>
    </row>
    <row r="55" spans="1:7" s="26" customFormat="1" ht="46.8">
      <c r="A55" s="102" t="s">
        <v>115</v>
      </c>
      <c r="B55" s="104">
        <v>0</v>
      </c>
      <c r="C55" s="105">
        <v>0</v>
      </c>
      <c r="D55" s="105">
        <v>0</v>
      </c>
      <c r="E55" s="105">
        <v>0</v>
      </c>
      <c r="F55" s="105">
        <v>0</v>
      </c>
    </row>
    <row r="56" spans="1:7" s="26" customFormat="1" ht="31.2">
      <c r="A56" s="102" t="s">
        <v>116</v>
      </c>
      <c r="B56" s="104">
        <v>0</v>
      </c>
      <c r="C56" s="105">
        <v>0</v>
      </c>
      <c r="D56" s="105">
        <v>0</v>
      </c>
      <c r="E56" s="105">
        <v>0</v>
      </c>
      <c r="F56" s="105">
        <v>0</v>
      </c>
    </row>
    <row r="57" spans="1:7" s="26" customFormat="1" ht="31.2">
      <c r="A57" s="102" t="s">
        <v>117</v>
      </c>
      <c r="B57" s="104">
        <v>0</v>
      </c>
      <c r="C57" s="105">
        <v>0</v>
      </c>
      <c r="D57" s="105">
        <v>0</v>
      </c>
      <c r="E57" s="105">
        <v>0</v>
      </c>
      <c r="F57" s="105">
        <v>0</v>
      </c>
    </row>
    <row r="58" spans="1:7" ht="15.6">
      <c r="A58" s="103" t="s">
        <v>38</v>
      </c>
      <c r="B58" s="104"/>
      <c r="C58" s="105"/>
      <c r="D58" s="105"/>
      <c r="E58" s="105"/>
      <c r="F58" s="105"/>
    </row>
    <row r="59" spans="1:7" ht="15.6">
      <c r="A59" s="89"/>
      <c r="B59" s="89"/>
      <c r="C59" s="89"/>
      <c r="D59" s="89"/>
      <c r="E59" s="89"/>
      <c r="F59" s="89"/>
      <c r="G59" s="89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D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workbookViewId="0">
      <selection activeCell="E12" sqref="E12"/>
    </sheetView>
  </sheetViews>
  <sheetFormatPr defaultRowHeight="14.4"/>
  <cols>
    <col min="1" max="1" width="7.44140625" bestFit="1" customWidth="1"/>
    <col min="2" max="2" width="8.44140625" bestFit="1" customWidth="1"/>
    <col min="3" max="3" width="5.44140625" bestFit="1" customWidth="1"/>
    <col min="4" max="4" width="44.6640625" bestFit="1" customWidth="1"/>
    <col min="5" max="5" width="22.44140625" customWidth="1"/>
    <col min="6" max="6" width="25.33203125" customWidth="1"/>
    <col min="7" max="7" width="23.109375" customWidth="1"/>
    <col min="8" max="8" width="25.33203125" customWidth="1"/>
    <col min="9" max="9" width="21.5546875" customWidth="1"/>
    <col min="10" max="10" width="20.33203125" customWidth="1"/>
  </cols>
  <sheetData>
    <row r="1" spans="1:10" ht="42" customHeight="1">
      <c r="A1" s="159" t="s">
        <v>133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18" customHeight="1">
      <c r="A2" s="4"/>
      <c r="B2" s="4"/>
      <c r="C2" s="4"/>
      <c r="D2" s="4"/>
      <c r="E2" s="4"/>
      <c r="F2" s="4"/>
      <c r="G2" s="4"/>
      <c r="H2" s="4"/>
      <c r="I2" s="4"/>
    </row>
    <row r="3" spans="1:10" ht="15.75" customHeight="1">
      <c r="A3" s="159" t="s">
        <v>28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7.399999999999999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>
      <c r="A5" s="159" t="s">
        <v>24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0" ht="17.399999999999999">
      <c r="A6" s="4"/>
      <c r="B6" s="4"/>
      <c r="C6" s="4"/>
      <c r="D6" s="4"/>
      <c r="E6" s="4"/>
      <c r="F6" s="4"/>
      <c r="G6" s="4"/>
      <c r="H6" s="5"/>
      <c r="I6" s="5"/>
    </row>
    <row r="7" spans="1:10" ht="26.4">
      <c r="A7" s="13" t="s">
        <v>9</v>
      </c>
      <c r="B7" s="12" t="s">
        <v>10</v>
      </c>
      <c r="C7" s="12" t="s">
        <v>11</v>
      </c>
      <c r="D7" s="12" t="s">
        <v>41</v>
      </c>
      <c r="E7" s="12" t="s">
        <v>134</v>
      </c>
      <c r="F7" s="13" t="s">
        <v>237</v>
      </c>
      <c r="G7" s="13" t="s">
        <v>135</v>
      </c>
      <c r="H7" s="13" t="s">
        <v>43</v>
      </c>
      <c r="I7" s="13" t="s">
        <v>136</v>
      </c>
    </row>
    <row r="8" spans="1:10" ht="25.2" customHeight="1">
      <c r="A8" s="90">
        <v>8</v>
      </c>
      <c r="B8" s="90"/>
      <c r="C8" s="90"/>
      <c r="D8" s="90" t="s">
        <v>25</v>
      </c>
      <c r="E8" s="98">
        <v>0</v>
      </c>
      <c r="F8" s="99">
        <v>0</v>
      </c>
      <c r="G8" s="99">
        <v>0</v>
      </c>
      <c r="H8" s="99">
        <v>0</v>
      </c>
      <c r="I8" s="99">
        <v>0</v>
      </c>
    </row>
    <row r="9" spans="1:10" ht="31.2">
      <c r="A9" s="91"/>
      <c r="B9" s="91">
        <v>81</v>
      </c>
      <c r="C9" s="91"/>
      <c r="D9" s="91" t="s">
        <v>70</v>
      </c>
      <c r="E9" s="98">
        <v>0</v>
      </c>
      <c r="F9" s="99">
        <v>0</v>
      </c>
      <c r="G9" s="99">
        <v>0</v>
      </c>
      <c r="H9" s="99">
        <v>0</v>
      </c>
      <c r="I9" s="99">
        <v>0</v>
      </c>
    </row>
    <row r="10" spans="1:10" ht="15.6">
      <c r="A10" s="90"/>
      <c r="B10" s="90"/>
      <c r="C10" s="91" t="s">
        <v>51</v>
      </c>
      <c r="D10" s="91" t="s">
        <v>52</v>
      </c>
      <c r="E10" s="98">
        <v>0</v>
      </c>
      <c r="F10" s="99">
        <v>0</v>
      </c>
      <c r="G10" s="99">
        <v>0</v>
      </c>
      <c r="H10" s="99">
        <v>0</v>
      </c>
      <c r="I10" s="99">
        <v>0</v>
      </c>
    </row>
    <row r="11" spans="1:10" ht="15.6">
      <c r="A11" s="147"/>
      <c r="B11" s="141"/>
      <c r="C11" s="142"/>
      <c r="D11" s="142"/>
      <c r="E11" s="143"/>
      <c r="F11" s="144"/>
      <c r="G11" s="144"/>
      <c r="H11" s="144"/>
      <c r="I11" s="144"/>
    </row>
    <row r="12" spans="1:10" ht="24" customHeight="1">
      <c r="A12" s="90"/>
      <c r="B12" s="91">
        <v>84</v>
      </c>
      <c r="C12" s="91"/>
      <c r="D12" s="91" t="s">
        <v>32</v>
      </c>
      <c r="E12" s="98">
        <v>0</v>
      </c>
      <c r="F12" s="99">
        <v>0</v>
      </c>
      <c r="G12" s="99">
        <v>0</v>
      </c>
      <c r="H12" s="99">
        <v>0</v>
      </c>
      <c r="I12" s="99">
        <v>0</v>
      </c>
    </row>
    <row r="13" spans="1:10" ht="31.2">
      <c r="A13" s="93"/>
      <c r="B13" s="93"/>
      <c r="C13" s="93" t="s">
        <v>68</v>
      </c>
      <c r="D13" s="94" t="s">
        <v>69</v>
      </c>
      <c r="E13" s="98">
        <v>0</v>
      </c>
      <c r="F13" s="99">
        <v>0</v>
      </c>
      <c r="G13" s="99">
        <v>0</v>
      </c>
      <c r="H13" s="99">
        <v>0</v>
      </c>
      <c r="I13" s="99">
        <v>0</v>
      </c>
    </row>
    <row r="14" spans="1:10" ht="15.6">
      <c r="A14" s="145"/>
      <c r="B14" s="145"/>
      <c r="C14" s="145"/>
      <c r="D14" s="146"/>
      <c r="E14" s="143"/>
      <c r="F14" s="144"/>
      <c r="G14" s="144"/>
      <c r="H14" s="144"/>
      <c r="I14" s="144"/>
    </row>
    <row r="15" spans="1:10" ht="31.2">
      <c r="A15" s="95">
        <v>5</v>
      </c>
      <c r="B15" s="95"/>
      <c r="C15" s="95"/>
      <c r="D15" s="96" t="s">
        <v>26</v>
      </c>
      <c r="E15" s="98">
        <v>0</v>
      </c>
      <c r="F15" s="99">
        <v>0</v>
      </c>
      <c r="G15" s="99">
        <v>0</v>
      </c>
      <c r="H15" s="99">
        <v>0</v>
      </c>
      <c r="I15" s="99">
        <v>0</v>
      </c>
    </row>
    <row r="16" spans="1:10" ht="31.2">
      <c r="A16" s="91"/>
      <c r="B16" s="91">
        <v>54</v>
      </c>
      <c r="C16" s="91"/>
      <c r="D16" s="97" t="s">
        <v>33</v>
      </c>
      <c r="E16" s="98">
        <v>0</v>
      </c>
      <c r="F16" s="99">
        <v>0</v>
      </c>
      <c r="G16" s="99">
        <v>0</v>
      </c>
      <c r="H16" s="99">
        <v>0</v>
      </c>
      <c r="I16" s="100">
        <v>0</v>
      </c>
    </row>
    <row r="17" spans="1:10" ht="15.6">
      <c r="A17" s="93"/>
      <c r="B17" s="93"/>
      <c r="C17" s="93" t="s">
        <v>57</v>
      </c>
      <c r="D17" s="93" t="s">
        <v>13</v>
      </c>
      <c r="E17" s="98">
        <v>0</v>
      </c>
      <c r="F17" s="99">
        <v>0</v>
      </c>
      <c r="G17" s="99">
        <v>0</v>
      </c>
      <c r="H17" s="99">
        <v>0</v>
      </c>
      <c r="I17" s="100">
        <v>0</v>
      </c>
    </row>
    <row r="18" spans="1:10" ht="15.6">
      <c r="A18" s="93"/>
      <c r="B18" s="93"/>
      <c r="C18" s="91" t="s">
        <v>51</v>
      </c>
      <c r="D18" s="91" t="s">
        <v>52</v>
      </c>
      <c r="E18" s="98">
        <v>0</v>
      </c>
      <c r="F18" s="99">
        <v>0</v>
      </c>
      <c r="G18" s="99">
        <v>0</v>
      </c>
      <c r="H18" s="99">
        <v>0</v>
      </c>
      <c r="I18" s="100">
        <v>0</v>
      </c>
    </row>
    <row r="19" spans="1:10" ht="15.6">
      <c r="A19" s="91"/>
      <c r="B19" s="91"/>
      <c r="C19" s="93" t="s">
        <v>62</v>
      </c>
      <c r="D19" s="93" t="s">
        <v>63</v>
      </c>
      <c r="E19" s="98">
        <v>0</v>
      </c>
      <c r="F19" s="99">
        <v>0</v>
      </c>
      <c r="G19" s="99">
        <v>0</v>
      </c>
      <c r="H19" s="99">
        <v>0</v>
      </c>
      <c r="I19" s="100">
        <v>0</v>
      </c>
    </row>
    <row r="20" spans="1:10" ht="31.2">
      <c r="A20" s="93"/>
      <c r="B20" s="93"/>
      <c r="C20" s="93" t="s">
        <v>48</v>
      </c>
      <c r="D20" s="94" t="s">
        <v>49</v>
      </c>
      <c r="E20" s="98">
        <v>0</v>
      </c>
      <c r="F20" s="99">
        <v>0</v>
      </c>
      <c r="G20" s="99">
        <v>0</v>
      </c>
      <c r="H20" s="99">
        <v>0</v>
      </c>
      <c r="I20" s="100">
        <v>0</v>
      </c>
    </row>
    <row r="21" spans="1:10" ht="15.6">
      <c r="A21" s="93"/>
      <c r="B21" s="92"/>
      <c r="C21" s="93" t="s">
        <v>60</v>
      </c>
      <c r="D21" s="93" t="s">
        <v>61</v>
      </c>
      <c r="E21" s="98">
        <v>0</v>
      </c>
      <c r="F21" s="99">
        <v>0</v>
      </c>
      <c r="G21" s="99">
        <v>0</v>
      </c>
      <c r="H21" s="99">
        <v>0</v>
      </c>
      <c r="I21" s="100">
        <v>0</v>
      </c>
    </row>
    <row r="22" spans="1:10" ht="15.6">
      <c r="A22" s="93"/>
      <c r="B22" s="93"/>
      <c r="C22" s="93" t="s">
        <v>44</v>
      </c>
      <c r="D22" s="93" t="s">
        <v>45</v>
      </c>
      <c r="E22" s="98">
        <v>0</v>
      </c>
      <c r="F22" s="99">
        <v>0</v>
      </c>
      <c r="G22" s="99">
        <v>0</v>
      </c>
      <c r="H22" s="99">
        <v>0</v>
      </c>
      <c r="I22" s="100">
        <v>0</v>
      </c>
    </row>
    <row r="23" spans="1:10" s="26" customFormat="1" ht="15.6">
      <c r="A23" s="93"/>
      <c r="B23" s="92"/>
      <c r="C23" s="93" t="s">
        <v>46</v>
      </c>
      <c r="D23" s="93" t="s">
        <v>47</v>
      </c>
      <c r="E23" s="98">
        <v>0</v>
      </c>
      <c r="F23" s="99">
        <v>0</v>
      </c>
      <c r="G23" s="99">
        <v>0</v>
      </c>
      <c r="H23" s="99">
        <v>0</v>
      </c>
      <c r="I23" s="100">
        <v>0</v>
      </c>
    </row>
    <row r="24" spans="1:10" ht="15.6">
      <c r="A24" s="93"/>
      <c r="B24" s="91"/>
      <c r="C24" s="91" t="s">
        <v>55</v>
      </c>
      <c r="D24" s="91" t="s">
        <v>56</v>
      </c>
      <c r="E24" s="98">
        <v>0</v>
      </c>
      <c r="F24" s="99">
        <v>0</v>
      </c>
      <c r="G24" s="99">
        <v>0</v>
      </c>
      <c r="H24" s="99">
        <v>0</v>
      </c>
      <c r="I24" s="100">
        <v>0</v>
      </c>
    </row>
    <row r="25" spans="1:10" ht="15.6">
      <c r="A25" s="86"/>
      <c r="B25" s="86"/>
      <c r="C25" s="87" t="s">
        <v>58</v>
      </c>
      <c r="D25" s="87" t="s">
        <v>59</v>
      </c>
      <c r="E25" s="98">
        <v>0</v>
      </c>
      <c r="F25" s="99">
        <v>0</v>
      </c>
      <c r="G25" s="99">
        <v>0</v>
      </c>
      <c r="H25" s="99">
        <v>0</v>
      </c>
      <c r="I25" s="100">
        <v>0</v>
      </c>
    </row>
    <row r="26" spans="1:10" ht="15.6">
      <c r="A26" s="89"/>
      <c r="B26" s="89"/>
      <c r="C26" s="89"/>
      <c r="D26" s="89"/>
      <c r="E26" s="89"/>
      <c r="F26" s="89"/>
      <c r="G26" s="89"/>
      <c r="H26" s="89"/>
      <c r="I26" s="89"/>
      <c r="J26" s="89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6"/>
  <sheetViews>
    <sheetView workbookViewId="0">
      <selection activeCell="I5" sqref="I5"/>
    </sheetView>
  </sheetViews>
  <sheetFormatPr defaultRowHeight="14.4"/>
  <cols>
    <col min="1" max="1" width="19.109375" customWidth="1"/>
    <col min="2" max="2" width="70.6640625" customWidth="1"/>
    <col min="3" max="8" width="15.77734375" customWidth="1"/>
    <col min="9" max="9" width="22.109375" customWidth="1"/>
    <col min="10" max="10" width="19" customWidth="1"/>
  </cols>
  <sheetData>
    <row r="1" spans="1:10" ht="42" customHeight="1">
      <c r="A1" s="159" t="s">
        <v>133</v>
      </c>
      <c r="B1" s="185"/>
      <c r="C1" s="185"/>
      <c r="D1" s="185"/>
      <c r="E1" s="185"/>
      <c r="F1" s="185"/>
      <c r="G1" s="185"/>
      <c r="H1" s="185"/>
      <c r="I1" s="23"/>
      <c r="J1" s="23"/>
    </row>
    <row r="2" spans="1:10" ht="17.399999999999999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>
      <c r="A3" s="159" t="s">
        <v>27</v>
      </c>
      <c r="B3" s="185"/>
      <c r="C3" s="185"/>
      <c r="D3" s="185"/>
      <c r="E3" s="185"/>
      <c r="F3" s="185"/>
      <c r="G3" s="185"/>
      <c r="H3" s="185"/>
      <c r="I3" s="23"/>
      <c r="J3" s="23"/>
    </row>
    <row r="4" spans="1:10" ht="17.399999999999999">
      <c r="A4" s="4"/>
      <c r="B4" s="4"/>
      <c r="C4" s="4"/>
      <c r="D4" s="4"/>
      <c r="E4" s="4"/>
      <c r="F4" s="4"/>
      <c r="G4" s="4"/>
      <c r="H4" s="5"/>
      <c r="I4" s="5"/>
    </row>
    <row r="5" spans="1:10" ht="27" thickBot="1">
      <c r="A5" s="39" t="s">
        <v>29</v>
      </c>
      <c r="B5" s="13" t="s">
        <v>30</v>
      </c>
      <c r="C5" s="12" t="s">
        <v>134</v>
      </c>
      <c r="D5" s="13" t="s">
        <v>237</v>
      </c>
      <c r="E5" s="13" t="s">
        <v>135</v>
      </c>
      <c r="F5" s="13" t="s">
        <v>43</v>
      </c>
      <c r="G5" s="13" t="s">
        <v>136</v>
      </c>
    </row>
    <row r="6" spans="1:10" ht="22.8" customHeight="1" thickBot="1">
      <c r="A6" s="183" t="str">
        <f>[1]POSEBNI_DIO_!$B$6</f>
        <v>UKUPNO RASHODI PO SVIM POZICIJAMA</v>
      </c>
      <c r="B6" s="184"/>
      <c r="C6" s="49">
        <f>SUM(C7+C52+C64+C117+C200)</f>
        <v>632423.22</v>
      </c>
      <c r="D6" s="49">
        <f>SUM(D9+D41+D55+D67+D76+D81+D110+D119+D133+D154+D167+D191+D202)</f>
        <v>798965.3</v>
      </c>
      <c r="E6" s="49">
        <f>SUM(E9+E41+E55+E76+E81+E110+E119+E133+E154+E167+E191+E202)</f>
        <v>888434.17999999993</v>
      </c>
      <c r="F6" s="49">
        <f>SUM(F8+F53+F64+F117)</f>
        <v>888434.17999999993</v>
      </c>
      <c r="G6" s="49">
        <f>SUM(G8+G53+G64+G117)</f>
        <v>870672.75</v>
      </c>
    </row>
    <row r="7" spans="1:10" ht="19.2" customHeight="1" thickBot="1">
      <c r="A7" s="50" t="s">
        <v>139</v>
      </c>
      <c r="B7" s="50" t="s">
        <v>13</v>
      </c>
      <c r="C7" s="51">
        <f t="shared" ref="C7" si="0">SUM(C8+0)</f>
        <v>6065.27</v>
      </c>
      <c r="D7" s="51">
        <f>SUM(D8+0)</f>
        <v>16372.57</v>
      </c>
      <c r="E7" s="51">
        <f t="shared" ref="E7:G7" si="1">SUM(E8+0)</f>
        <v>33944.639999999999</v>
      </c>
      <c r="F7" s="51">
        <f t="shared" si="1"/>
        <v>33944.639999999999</v>
      </c>
      <c r="G7" s="51">
        <f t="shared" si="1"/>
        <v>23761.25</v>
      </c>
    </row>
    <row r="8" spans="1:10" ht="16.2" thickBot="1">
      <c r="A8" s="50" t="s">
        <v>233</v>
      </c>
      <c r="B8" s="50" t="s">
        <v>13</v>
      </c>
      <c r="C8" s="52">
        <f>C10+C14+C22+C27+C32+C42+C45</f>
        <v>6065.27</v>
      </c>
      <c r="D8" s="52">
        <f>SUM(D9+D41)</f>
        <v>16372.57</v>
      </c>
      <c r="E8" s="52">
        <f>SUM(E9+E41)</f>
        <v>33944.639999999999</v>
      </c>
      <c r="F8" s="52">
        <f>SUM(F9+F41)</f>
        <v>33944.639999999999</v>
      </c>
      <c r="G8" s="52">
        <f>SUM(G9+G41)</f>
        <v>23761.25</v>
      </c>
    </row>
    <row r="9" spans="1:10" ht="16.2" thickBot="1">
      <c r="A9" s="53" t="s">
        <v>140</v>
      </c>
      <c r="B9" s="54" t="s">
        <v>160</v>
      </c>
      <c r="C9" s="55">
        <f t="shared" ref="C9:G9" si="2">SUM(C10+C14+C27+C32)</f>
        <v>2915.2200000000003</v>
      </c>
      <c r="D9" s="55">
        <f t="shared" si="2"/>
        <v>15125.07</v>
      </c>
      <c r="E9" s="55">
        <f t="shared" si="2"/>
        <v>33944.639999999999</v>
      </c>
      <c r="F9" s="55">
        <f t="shared" si="2"/>
        <v>33944.639999999999</v>
      </c>
      <c r="G9" s="55">
        <f t="shared" si="2"/>
        <v>23761.25</v>
      </c>
    </row>
    <row r="10" spans="1:10" ht="16.2" thickBot="1">
      <c r="A10" s="56" t="s">
        <v>211</v>
      </c>
      <c r="B10" s="57" t="s">
        <v>161</v>
      </c>
      <c r="C10" s="58">
        <f>SUM(C12+0)</f>
        <v>398</v>
      </c>
      <c r="D10" s="58">
        <f>SUM(D12+0)</f>
        <v>1024.56</v>
      </c>
      <c r="E10" s="58">
        <f t="shared" ref="E10" si="3">SUM(E12+0)</f>
        <v>0</v>
      </c>
      <c r="F10" s="58">
        <f t="shared" ref="F10:G10" si="4">SUM(F12+0)</f>
        <v>0</v>
      </c>
      <c r="G10" s="58">
        <f t="shared" si="4"/>
        <v>0</v>
      </c>
    </row>
    <row r="11" spans="1:10" ht="16.2" thickBot="1">
      <c r="A11" s="59">
        <v>3</v>
      </c>
      <c r="B11" s="60" t="s">
        <v>17</v>
      </c>
      <c r="C11" s="61">
        <f>0+C12</f>
        <v>398</v>
      </c>
      <c r="D11" s="61">
        <v>1024.56</v>
      </c>
      <c r="E11" s="61">
        <v>0</v>
      </c>
      <c r="F11" s="61">
        <v>0</v>
      </c>
      <c r="G11" s="61">
        <v>0</v>
      </c>
    </row>
    <row r="12" spans="1:10" ht="16.2" thickBot="1">
      <c r="A12" s="62">
        <v>32</v>
      </c>
      <c r="B12" s="63" t="s">
        <v>31</v>
      </c>
      <c r="C12" s="64">
        <v>398</v>
      </c>
      <c r="D12" s="64">
        <v>1024.56</v>
      </c>
      <c r="E12" s="64">
        <v>0</v>
      </c>
      <c r="F12" s="64">
        <v>0</v>
      </c>
      <c r="G12" s="64">
        <v>0</v>
      </c>
    </row>
    <row r="13" spans="1:10" ht="14.25" customHeight="1" thickBot="1">
      <c r="A13" s="65">
        <v>3238</v>
      </c>
      <c r="B13" s="63" t="s">
        <v>162</v>
      </c>
      <c r="C13" s="66"/>
      <c r="D13" s="66"/>
      <c r="E13" s="66"/>
      <c r="F13" s="66"/>
      <c r="G13" s="66"/>
    </row>
    <row r="14" spans="1:10" ht="15" customHeight="1" thickBot="1">
      <c r="A14" s="56" t="s">
        <v>142</v>
      </c>
      <c r="B14" s="57" t="s">
        <v>163</v>
      </c>
      <c r="C14" s="58">
        <v>1260.4100000000001</v>
      </c>
      <c r="D14" s="58">
        <v>3807</v>
      </c>
      <c r="E14" s="58">
        <f>0+E15</f>
        <v>12383.41</v>
      </c>
      <c r="F14" s="58">
        <f>0+F15</f>
        <v>12383.41</v>
      </c>
      <c r="G14" s="58">
        <f>0+G15</f>
        <v>8668.39</v>
      </c>
    </row>
    <row r="15" spans="1:10" ht="16.2" thickBot="1">
      <c r="A15" s="59">
        <v>3</v>
      </c>
      <c r="B15" s="60" t="s">
        <v>17</v>
      </c>
      <c r="C15" s="61">
        <v>1260.4100000000001</v>
      </c>
      <c r="D15" s="61">
        <v>3807</v>
      </c>
      <c r="E15" s="61">
        <f>E16+E18</f>
        <v>12383.41</v>
      </c>
      <c r="F15" s="61">
        <f>F16+F18</f>
        <v>12383.41</v>
      </c>
      <c r="G15" s="61">
        <f>G16+G18</f>
        <v>8668.39</v>
      </c>
    </row>
    <row r="16" spans="1:10" ht="16.2" thickBot="1">
      <c r="A16" s="62">
        <v>31</v>
      </c>
      <c r="B16" s="63" t="s">
        <v>18</v>
      </c>
      <c r="C16" s="83">
        <v>998.16</v>
      </c>
      <c r="D16" s="67">
        <v>2100</v>
      </c>
      <c r="E16" s="67">
        <v>10623.41</v>
      </c>
      <c r="F16" s="67">
        <v>10623.41</v>
      </c>
      <c r="G16" s="67">
        <v>7436.39</v>
      </c>
    </row>
    <row r="17" spans="1:7" ht="15" customHeight="1" thickBot="1">
      <c r="A17" s="65">
        <v>3121</v>
      </c>
      <c r="B17" s="63" t="s">
        <v>164</v>
      </c>
      <c r="C17" s="66"/>
      <c r="D17" s="66"/>
      <c r="E17" s="66"/>
      <c r="F17" s="66"/>
      <c r="G17" s="66"/>
    </row>
    <row r="18" spans="1:7" ht="16.2" thickBot="1">
      <c r="A18" s="62">
        <v>32</v>
      </c>
      <c r="B18" s="63" t="s">
        <v>31</v>
      </c>
      <c r="C18" s="84">
        <v>262.25</v>
      </c>
      <c r="D18" s="64">
        <v>1707</v>
      </c>
      <c r="E18" s="64">
        <v>1760</v>
      </c>
      <c r="F18" s="64">
        <v>1760</v>
      </c>
      <c r="G18" s="64">
        <v>1232</v>
      </c>
    </row>
    <row r="19" spans="1:7" ht="16.2" thickBot="1">
      <c r="A19" s="65">
        <v>3211</v>
      </c>
      <c r="B19" s="63" t="s">
        <v>165</v>
      </c>
      <c r="C19" s="69"/>
      <c r="D19" s="68"/>
      <c r="E19" s="68"/>
      <c r="F19" s="68"/>
      <c r="G19" s="68"/>
    </row>
    <row r="20" spans="1:7" ht="16.2" thickBot="1">
      <c r="A20" s="65">
        <v>3212</v>
      </c>
      <c r="B20" s="63" t="s">
        <v>166</v>
      </c>
      <c r="C20" s="69"/>
      <c r="D20" s="69"/>
      <c r="E20" s="69"/>
      <c r="F20" s="69"/>
      <c r="G20" s="69"/>
    </row>
    <row r="21" spans="1:7" ht="16.2" thickBot="1">
      <c r="A21" s="65">
        <v>3291</v>
      </c>
      <c r="B21" s="63" t="s">
        <v>167</v>
      </c>
      <c r="C21" s="69"/>
      <c r="D21" s="69"/>
      <c r="E21" s="69"/>
      <c r="F21" s="69"/>
      <c r="G21" s="69"/>
    </row>
    <row r="22" spans="1:7" ht="16.2" thickBot="1">
      <c r="A22" s="56" t="s">
        <v>226</v>
      </c>
      <c r="B22" s="57" t="s">
        <v>225</v>
      </c>
      <c r="C22" s="58">
        <f t="shared" ref="C22" si="5">SUM(C24+0)</f>
        <v>983.61</v>
      </c>
      <c r="D22" s="58">
        <f>SUM(D24+0)</f>
        <v>0</v>
      </c>
      <c r="E22" s="58">
        <f t="shared" ref="E22:G22" si="6">SUM(E24+0)</f>
        <v>0</v>
      </c>
      <c r="F22" s="58">
        <f t="shared" si="6"/>
        <v>0</v>
      </c>
      <c r="G22" s="58">
        <f t="shared" si="6"/>
        <v>0</v>
      </c>
    </row>
    <row r="23" spans="1:7" ht="16.2" thickBot="1">
      <c r="A23" s="59">
        <v>3</v>
      </c>
      <c r="B23" s="60" t="s">
        <v>17</v>
      </c>
      <c r="C23" s="61">
        <f>C24+0</f>
        <v>983.61</v>
      </c>
      <c r="D23" s="61">
        <v>0</v>
      </c>
      <c r="E23" s="61">
        <v>0</v>
      </c>
      <c r="F23" s="61">
        <v>0</v>
      </c>
      <c r="G23" s="61">
        <v>0</v>
      </c>
    </row>
    <row r="24" spans="1:7" ht="16.2" thickBot="1">
      <c r="A24" s="62">
        <v>31</v>
      </c>
      <c r="B24" s="63" t="s">
        <v>18</v>
      </c>
      <c r="C24" s="67">
        <v>983.61</v>
      </c>
      <c r="D24" s="67">
        <v>0</v>
      </c>
      <c r="E24" s="67">
        <v>0</v>
      </c>
      <c r="F24" s="67">
        <v>0</v>
      </c>
      <c r="G24" s="67">
        <v>0</v>
      </c>
    </row>
    <row r="25" spans="1:7" ht="16.2" thickBot="1">
      <c r="A25" s="65">
        <v>3111</v>
      </c>
      <c r="B25" s="63" t="s">
        <v>169</v>
      </c>
      <c r="C25" s="66"/>
      <c r="D25" s="66"/>
      <c r="E25" s="66"/>
      <c r="F25" s="66"/>
      <c r="G25" s="66"/>
    </row>
    <row r="26" spans="1:7" ht="16.2" thickBot="1">
      <c r="A26" s="65">
        <v>3132</v>
      </c>
      <c r="B26" s="63" t="s">
        <v>170</v>
      </c>
      <c r="C26" s="68"/>
      <c r="D26" s="68"/>
      <c r="E26" s="68"/>
      <c r="F26" s="68"/>
      <c r="G26" s="68"/>
    </row>
    <row r="27" spans="1:7" ht="16.2" thickBot="1">
      <c r="A27" s="56" t="s">
        <v>143</v>
      </c>
      <c r="B27" s="57" t="s">
        <v>168</v>
      </c>
      <c r="C27" s="58">
        <f t="shared" ref="C27" si="7">SUM(C29+0)</f>
        <v>1256.81</v>
      </c>
      <c r="D27" s="58">
        <f>SUM(D29+0)</f>
        <v>6763.63</v>
      </c>
      <c r="E27" s="58">
        <f t="shared" ref="E27" si="8">SUM(E29+0)</f>
        <v>0</v>
      </c>
      <c r="F27" s="58">
        <f t="shared" ref="F27:G27" si="9">SUM(F29+0)</f>
        <v>0</v>
      </c>
      <c r="G27" s="58">
        <f t="shared" si="9"/>
        <v>0</v>
      </c>
    </row>
    <row r="28" spans="1:7" ht="16.2" thickBot="1">
      <c r="A28" s="59">
        <v>3</v>
      </c>
      <c r="B28" s="60" t="s">
        <v>17</v>
      </c>
      <c r="C28" s="61">
        <f>C29+0</f>
        <v>1256.81</v>
      </c>
      <c r="D28" s="61">
        <v>6763.63</v>
      </c>
      <c r="E28" s="61">
        <v>0</v>
      </c>
      <c r="F28" s="61">
        <v>0</v>
      </c>
      <c r="G28" s="61">
        <v>0</v>
      </c>
    </row>
    <row r="29" spans="1:7" ht="16.2" thickBot="1">
      <c r="A29" s="62">
        <v>31</v>
      </c>
      <c r="B29" s="63" t="s">
        <v>18</v>
      </c>
      <c r="C29" s="67">
        <v>1256.81</v>
      </c>
      <c r="D29" s="67">
        <v>6763.63</v>
      </c>
      <c r="E29" s="67">
        <v>0</v>
      </c>
      <c r="F29" s="67">
        <v>0</v>
      </c>
      <c r="G29" s="67">
        <v>0</v>
      </c>
    </row>
    <row r="30" spans="1:7" ht="16.2" thickBot="1">
      <c r="A30" s="65">
        <v>3111</v>
      </c>
      <c r="B30" s="63" t="s">
        <v>169</v>
      </c>
      <c r="C30" s="67"/>
      <c r="D30" s="67"/>
      <c r="E30" s="67"/>
      <c r="F30" s="67"/>
      <c r="G30" s="67"/>
    </row>
    <row r="31" spans="1:7" ht="16.2" thickBot="1">
      <c r="A31" s="65">
        <v>3132</v>
      </c>
      <c r="B31" s="63" t="s">
        <v>170</v>
      </c>
      <c r="C31" s="66"/>
      <c r="D31" s="66"/>
      <c r="E31" s="66"/>
      <c r="F31" s="66"/>
      <c r="G31" s="66"/>
    </row>
    <row r="32" spans="1:7" ht="16.2" thickBot="1">
      <c r="A32" s="56" t="s">
        <v>144</v>
      </c>
      <c r="B32" s="57" t="s">
        <v>171</v>
      </c>
      <c r="C32" s="58">
        <f t="shared" ref="C32" si="10">SUM(C34+0)</f>
        <v>0</v>
      </c>
      <c r="D32" s="58">
        <f>SUM(D34+0)</f>
        <v>3529.88</v>
      </c>
      <c r="E32" s="58">
        <f>E33+0</f>
        <v>21561.23</v>
      </c>
      <c r="F32" s="58">
        <f>F33+0</f>
        <v>21561.23</v>
      </c>
      <c r="G32" s="58">
        <f>G33+0</f>
        <v>15092.86</v>
      </c>
    </row>
    <row r="33" spans="1:7" ht="16.2" thickBot="1">
      <c r="A33" s="70">
        <v>3</v>
      </c>
      <c r="B33" s="60" t="s">
        <v>17</v>
      </c>
      <c r="C33" s="61">
        <f>C34+0</f>
        <v>0</v>
      </c>
      <c r="D33" s="61">
        <v>3529.88</v>
      </c>
      <c r="E33" s="61">
        <f>E34+E37</f>
        <v>21561.23</v>
      </c>
      <c r="F33" s="61">
        <f>F34+F37</f>
        <v>21561.23</v>
      </c>
      <c r="G33" s="61">
        <f>G34+G37</f>
        <v>15092.86</v>
      </c>
    </row>
    <row r="34" spans="1:7" ht="16.2" thickBot="1">
      <c r="A34" s="62">
        <v>31</v>
      </c>
      <c r="B34" s="63" t="s">
        <v>18</v>
      </c>
      <c r="C34" s="67">
        <v>0</v>
      </c>
      <c r="D34" s="67">
        <v>3529.88</v>
      </c>
      <c r="E34" s="67">
        <v>20592.2</v>
      </c>
      <c r="F34" s="67">
        <v>20592.2</v>
      </c>
      <c r="G34" s="67">
        <v>14414.54</v>
      </c>
    </row>
    <row r="35" spans="1:7" ht="16.2" thickBot="1">
      <c r="A35" s="65">
        <v>3111</v>
      </c>
      <c r="B35" s="63" t="s">
        <v>169</v>
      </c>
      <c r="C35" s="66"/>
      <c r="D35" s="66"/>
      <c r="E35" s="66"/>
      <c r="F35" s="66"/>
      <c r="G35" s="66"/>
    </row>
    <row r="36" spans="1:7" ht="16.2" thickBot="1">
      <c r="A36" s="65">
        <v>3132</v>
      </c>
      <c r="B36" s="63" t="s">
        <v>170</v>
      </c>
      <c r="C36" s="68"/>
      <c r="D36" s="68"/>
      <c r="E36" s="68"/>
      <c r="F36" s="68"/>
      <c r="G36" s="68"/>
    </row>
    <row r="37" spans="1:7" ht="16.2" thickBot="1">
      <c r="A37" s="62">
        <v>32</v>
      </c>
      <c r="B37" s="63" t="s">
        <v>31</v>
      </c>
      <c r="C37" s="81">
        <v>0</v>
      </c>
      <c r="D37" s="64">
        <v>1707</v>
      </c>
      <c r="E37" s="64">
        <v>969.03</v>
      </c>
      <c r="F37" s="64">
        <v>969.03</v>
      </c>
      <c r="G37" s="64">
        <v>678.32</v>
      </c>
    </row>
    <row r="38" spans="1:7" ht="16.2" thickBot="1">
      <c r="A38" s="65">
        <v>3211</v>
      </c>
      <c r="B38" s="63" t="s">
        <v>165</v>
      </c>
      <c r="C38" s="68"/>
      <c r="D38" s="68"/>
      <c r="E38" s="68"/>
      <c r="F38" s="68"/>
      <c r="G38" s="68"/>
    </row>
    <row r="39" spans="1:7" ht="16.2" thickBot="1">
      <c r="A39" s="65">
        <v>3212</v>
      </c>
      <c r="B39" s="63" t="s">
        <v>166</v>
      </c>
      <c r="C39" s="69"/>
      <c r="D39" s="69"/>
      <c r="E39" s="69"/>
      <c r="F39" s="69"/>
      <c r="G39" s="69"/>
    </row>
    <row r="40" spans="1:7" ht="16.2" thickBot="1">
      <c r="A40" s="65">
        <v>3291</v>
      </c>
      <c r="B40" s="63" t="s">
        <v>167</v>
      </c>
      <c r="C40" s="69"/>
      <c r="D40" s="69"/>
      <c r="E40" s="69"/>
      <c r="F40" s="69"/>
      <c r="G40" s="69"/>
    </row>
    <row r="41" spans="1:7" ht="16.2" thickBot="1">
      <c r="A41" s="71" t="s">
        <v>145</v>
      </c>
      <c r="B41" s="54" t="s">
        <v>172</v>
      </c>
      <c r="C41" s="55">
        <f t="shared" ref="C41" si="11">SUM(C42+0)</f>
        <v>0</v>
      </c>
      <c r="D41" s="55">
        <v>1247.5</v>
      </c>
      <c r="E41" s="55">
        <v>0</v>
      </c>
      <c r="F41" s="55">
        <v>0</v>
      </c>
      <c r="G41" s="55">
        <v>0</v>
      </c>
    </row>
    <row r="42" spans="1:7" ht="16.2" thickBot="1">
      <c r="A42" s="56" t="s">
        <v>146</v>
      </c>
      <c r="B42" s="57" t="s">
        <v>173</v>
      </c>
      <c r="C42" s="58">
        <f t="shared" ref="C42" si="12">SUM(C44+0)</f>
        <v>0</v>
      </c>
      <c r="D42" s="58">
        <f>SUM(D44+0)</f>
        <v>1247.5</v>
      </c>
      <c r="E42" s="58">
        <v>0</v>
      </c>
      <c r="F42" s="58">
        <v>0</v>
      </c>
      <c r="G42" s="58">
        <v>0</v>
      </c>
    </row>
    <row r="43" spans="1:7" ht="16.2" thickBot="1">
      <c r="A43" s="59">
        <v>3</v>
      </c>
      <c r="B43" s="60" t="s">
        <v>17</v>
      </c>
      <c r="C43" s="61">
        <f>C44+0</f>
        <v>0</v>
      </c>
      <c r="D43" s="61">
        <v>1247.5</v>
      </c>
      <c r="E43" s="61">
        <f>E44+0</f>
        <v>0</v>
      </c>
      <c r="F43" s="61">
        <f>F44+0</f>
        <v>0</v>
      </c>
      <c r="G43" s="61">
        <f>G44+0</f>
        <v>0</v>
      </c>
    </row>
    <row r="44" spans="1:7" ht="16.2" thickBot="1">
      <c r="A44" s="62">
        <v>32</v>
      </c>
      <c r="B44" s="63" t="s">
        <v>31</v>
      </c>
      <c r="C44" s="64">
        <v>0</v>
      </c>
      <c r="D44" s="64">
        <v>1247.5</v>
      </c>
      <c r="E44" s="64">
        <v>0</v>
      </c>
      <c r="F44" s="64">
        <v>0</v>
      </c>
      <c r="G44" s="64">
        <v>0</v>
      </c>
    </row>
    <row r="45" spans="1:7" ht="16.2" thickBot="1">
      <c r="A45" s="56" t="s">
        <v>141</v>
      </c>
      <c r="B45" s="57" t="s">
        <v>180</v>
      </c>
      <c r="C45" s="58">
        <f>C46+C49</f>
        <v>2166.44</v>
      </c>
      <c r="D45" s="58">
        <v>0</v>
      </c>
      <c r="E45" s="58">
        <v>0</v>
      </c>
      <c r="F45" s="58">
        <v>0</v>
      </c>
      <c r="G45" s="58">
        <v>0</v>
      </c>
    </row>
    <row r="46" spans="1:7" ht="16.2" thickBot="1">
      <c r="A46" s="59">
        <v>3</v>
      </c>
      <c r="B46" s="60" t="s">
        <v>17</v>
      </c>
      <c r="C46" s="61">
        <f>C47+0</f>
        <v>1062.7</v>
      </c>
      <c r="D46" s="61">
        <v>0</v>
      </c>
      <c r="E46" s="61">
        <v>0</v>
      </c>
      <c r="F46" s="61">
        <v>0</v>
      </c>
      <c r="G46" s="61">
        <v>0</v>
      </c>
    </row>
    <row r="47" spans="1:7" ht="16.2" thickBot="1">
      <c r="A47" s="62">
        <v>32</v>
      </c>
      <c r="B47" s="63" t="s">
        <v>31</v>
      </c>
      <c r="C47" s="64">
        <v>1062.7</v>
      </c>
      <c r="D47" s="64">
        <v>0</v>
      </c>
      <c r="E47" s="64">
        <v>0</v>
      </c>
      <c r="F47" s="64">
        <v>0</v>
      </c>
      <c r="G47" s="64">
        <v>0</v>
      </c>
    </row>
    <row r="48" spans="1:7" ht="16.2" thickBot="1">
      <c r="A48" s="65">
        <v>3232</v>
      </c>
      <c r="B48" s="63" t="s">
        <v>181</v>
      </c>
      <c r="C48" s="78"/>
      <c r="D48" s="78"/>
      <c r="E48" s="78"/>
      <c r="F48" s="78"/>
      <c r="G48" s="78"/>
    </row>
    <row r="49" spans="1:7" ht="16.2" thickBot="1">
      <c r="A49" s="79">
        <v>4</v>
      </c>
      <c r="B49" s="80" t="s">
        <v>19</v>
      </c>
      <c r="C49" s="61">
        <f>0+C50</f>
        <v>1103.74</v>
      </c>
      <c r="D49" s="61">
        <v>0</v>
      </c>
      <c r="E49" s="61">
        <v>0</v>
      </c>
      <c r="F49" s="61">
        <v>0</v>
      </c>
      <c r="G49" s="61">
        <v>0</v>
      </c>
    </row>
    <row r="50" spans="1:7" ht="16.2" thickBot="1">
      <c r="A50" s="62">
        <v>42</v>
      </c>
      <c r="B50" s="63" t="s">
        <v>182</v>
      </c>
      <c r="C50" s="64">
        <v>1103.74</v>
      </c>
      <c r="D50" s="64">
        <v>0</v>
      </c>
      <c r="E50" s="64">
        <v>0</v>
      </c>
      <c r="F50" s="64">
        <v>0</v>
      </c>
      <c r="G50" s="64">
        <v>0</v>
      </c>
    </row>
    <row r="51" spans="1:7" ht="16.2" thickBot="1">
      <c r="A51" s="65">
        <v>4221</v>
      </c>
      <c r="B51" s="63" t="s">
        <v>183</v>
      </c>
      <c r="C51" s="78"/>
      <c r="D51" s="78"/>
      <c r="E51" s="78"/>
      <c r="F51" s="78"/>
      <c r="G51" s="78"/>
    </row>
    <row r="52" spans="1:7" ht="16.2" thickBot="1">
      <c r="A52" s="72" t="s">
        <v>147</v>
      </c>
      <c r="B52" s="50" t="s">
        <v>174</v>
      </c>
      <c r="C52" s="52">
        <f>SUM(C53+0)</f>
        <v>3.17</v>
      </c>
      <c r="D52" s="52">
        <f>D54+D53</f>
        <v>120.93</v>
      </c>
      <c r="E52" s="52">
        <f>SUM(E53+0)</f>
        <v>2510</v>
      </c>
      <c r="F52" s="52">
        <f>SUM(F53+0)</f>
        <v>2510</v>
      </c>
      <c r="G52" s="52">
        <f>SUM(G53+0)</f>
        <v>2510</v>
      </c>
    </row>
    <row r="53" spans="1:7" ht="16.2" thickBot="1">
      <c r="A53" s="50" t="s">
        <v>213</v>
      </c>
      <c r="B53" s="50" t="s">
        <v>174</v>
      </c>
      <c r="C53" s="52">
        <f>SUM(C55+0)</f>
        <v>3.17</v>
      </c>
      <c r="D53" s="52">
        <v>10</v>
      </c>
      <c r="E53" s="52">
        <f>SUM(E55+0)</f>
        <v>2510</v>
      </c>
      <c r="F53" s="52">
        <f>SUM(F55+0)</f>
        <v>2510</v>
      </c>
      <c r="G53" s="52">
        <f>SUM(G55+0)</f>
        <v>2510</v>
      </c>
    </row>
    <row r="54" spans="1:7" ht="16.2" thickBot="1">
      <c r="A54" s="50" t="s">
        <v>212</v>
      </c>
      <c r="B54" s="50" t="s">
        <v>214</v>
      </c>
      <c r="C54" s="52">
        <v>0</v>
      </c>
      <c r="D54" s="52">
        <v>110.93</v>
      </c>
      <c r="E54" s="52">
        <v>0</v>
      </c>
      <c r="F54" s="52">
        <v>0</v>
      </c>
      <c r="G54" s="52">
        <v>0</v>
      </c>
    </row>
    <row r="55" spans="1:7" ht="16.2" thickBot="1">
      <c r="A55" s="71" t="s">
        <v>145</v>
      </c>
      <c r="B55" s="54" t="s">
        <v>172</v>
      </c>
      <c r="C55" s="55">
        <f t="shared" ref="C55:C56" si="13">SUM(C56+0)</f>
        <v>3.17</v>
      </c>
      <c r="D55" s="55">
        <f>SUM(D56+0)</f>
        <v>120.93</v>
      </c>
      <c r="E55" s="55">
        <f t="shared" ref="E55:G56" si="14">SUM(E56+0)</f>
        <v>2510</v>
      </c>
      <c r="F55" s="55">
        <f t="shared" si="14"/>
        <v>2510</v>
      </c>
      <c r="G55" s="55">
        <f t="shared" si="14"/>
        <v>2510</v>
      </c>
    </row>
    <row r="56" spans="1:7" ht="16.2" thickBot="1">
      <c r="A56" s="56" t="s">
        <v>148</v>
      </c>
      <c r="B56" s="57" t="s">
        <v>175</v>
      </c>
      <c r="C56" s="58">
        <f t="shared" si="13"/>
        <v>3.17</v>
      </c>
      <c r="D56" s="58">
        <f>SUM(D57+0)</f>
        <v>120.93</v>
      </c>
      <c r="E56" s="58">
        <f t="shared" si="14"/>
        <v>2510</v>
      </c>
      <c r="F56" s="58">
        <f t="shared" si="14"/>
        <v>2510</v>
      </c>
      <c r="G56" s="58">
        <f t="shared" si="14"/>
        <v>2510</v>
      </c>
    </row>
    <row r="57" spans="1:7" ht="16.2" thickBot="1">
      <c r="A57" s="59">
        <v>3</v>
      </c>
      <c r="B57" s="60" t="s">
        <v>17</v>
      </c>
      <c r="C57" s="73">
        <f t="shared" ref="C57" si="15">SUM(C58+C63)</f>
        <v>3.17</v>
      </c>
      <c r="D57" s="73">
        <f>SUM(D58+D63)</f>
        <v>120.93</v>
      </c>
      <c r="E57" s="73">
        <f t="shared" ref="E57:G57" si="16">SUM(E58+E63)</f>
        <v>2510</v>
      </c>
      <c r="F57" s="73">
        <f t="shared" si="16"/>
        <v>2510</v>
      </c>
      <c r="G57" s="73">
        <f t="shared" si="16"/>
        <v>2510</v>
      </c>
    </row>
    <row r="58" spans="1:7" ht="16.2" thickBot="1">
      <c r="A58" s="74">
        <v>32</v>
      </c>
      <c r="B58" s="75" t="s">
        <v>31</v>
      </c>
      <c r="C58" s="76">
        <v>3.17</v>
      </c>
      <c r="D58" s="76">
        <v>110.93</v>
      </c>
      <c r="E58" s="76">
        <v>2500</v>
      </c>
      <c r="F58" s="76">
        <v>2500</v>
      </c>
      <c r="G58" s="76">
        <v>2500</v>
      </c>
    </row>
    <row r="59" spans="1:7" ht="16.2" thickBot="1">
      <c r="A59" s="77">
        <v>3211</v>
      </c>
      <c r="B59" s="75" t="s">
        <v>165</v>
      </c>
      <c r="C59" s="66"/>
      <c r="D59" s="66"/>
      <c r="E59" s="66"/>
      <c r="F59" s="66"/>
      <c r="G59" s="66"/>
    </row>
    <row r="60" spans="1:7" ht="16.2" thickBot="1">
      <c r="A60" s="77">
        <v>3221</v>
      </c>
      <c r="B60" s="75" t="s">
        <v>176</v>
      </c>
      <c r="C60" s="66"/>
      <c r="D60" s="66"/>
      <c r="E60" s="66"/>
      <c r="F60" s="66"/>
      <c r="G60" s="66"/>
    </row>
    <row r="61" spans="1:7" ht="16.2" thickBot="1">
      <c r="A61" s="77">
        <v>3222</v>
      </c>
      <c r="B61" s="75" t="s">
        <v>177</v>
      </c>
      <c r="C61" s="66"/>
      <c r="D61" s="66"/>
      <c r="E61" s="66"/>
      <c r="F61" s="66"/>
      <c r="G61" s="66"/>
    </row>
    <row r="62" spans="1:7" ht="16.2" thickBot="1">
      <c r="A62" s="77">
        <v>3294</v>
      </c>
      <c r="B62" s="75" t="s">
        <v>178</v>
      </c>
      <c r="C62" s="66"/>
      <c r="D62" s="66"/>
      <c r="E62" s="66"/>
      <c r="F62" s="66"/>
      <c r="G62" s="66"/>
    </row>
    <row r="63" spans="1:7" ht="16.2" thickBot="1">
      <c r="A63" s="74">
        <v>34</v>
      </c>
      <c r="B63" s="75" t="s">
        <v>64</v>
      </c>
      <c r="C63" s="64">
        <v>0</v>
      </c>
      <c r="D63" s="64">
        <v>10</v>
      </c>
      <c r="E63" s="64">
        <v>10</v>
      </c>
      <c r="F63" s="64">
        <v>10</v>
      </c>
      <c r="G63" s="64">
        <v>10</v>
      </c>
    </row>
    <row r="64" spans="1:7" ht="16.2" thickBot="1">
      <c r="A64" s="50" t="s">
        <v>149</v>
      </c>
      <c r="B64" s="50" t="s">
        <v>179</v>
      </c>
      <c r="C64" s="52">
        <f>C65+C66+C75+C108+C109</f>
        <v>72656.570000000022</v>
      </c>
      <c r="D64" s="52">
        <f>D65+D75+D108+D109</f>
        <v>75928.310000000012</v>
      </c>
      <c r="E64" s="52">
        <f>SUM(E65+E75+E108)</f>
        <v>75087.820000000007</v>
      </c>
      <c r="F64" s="52">
        <f>SUM(F65+F75+F108)</f>
        <v>75087.820000000007</v>
      </c>
      <c r="G64" s="52">
        <f>SUM(G65+G75+G108)</f>
        <v>75087.820000000007</v>
      </c>
    </row>
    <row r="65" spans="1:7" ht="16.2" thickBot="1">
      <c r="A65" s="50" t="s">
        <v>219</v>
      </c>
      <c r="B65" s="50" t="s">
        <v>179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</row>
    <row r="66" spans="1:7" ht="16.2" thickBot="1">
      <c r="A66" s="50" t="s">
        <v>229</v>
      </c>
      <c r="B66" s="50" t="s">
        <v>230</v>
      </c>
      <c r="C66" s="52">
        <f>C67+0</f>
        <v>1265.49</v>
      </c>
      <c r="D66" s="52">
        <v>0</v>
      </c>
      <c r="E66" s="52">
        <v>0</v>
      </c>
      <c r="F66" s="52">
        <v>0</v>
      </c>
      <c r="G66" s="52">
        <v>0</v>
      </c>
    </row>
    <row r="67" spans="1:7" ht="16.2" thickBot="1">
      <c r="A67" s="71" t="s">
        <v>145</v>
      </c>
      <c r="B67" s="54" t="s">
        <v>172</v>
      </c>
      <c r="C67" s="55">
        <f>C68+0</f>
        <v>1265.49</v>
      </c>
      <c r="D67" s="55">
        <v>0</v>
      </c>
      <c r="E67" s="55">
        <v>0</v>
      </c>
      <c r="F67" s="55">
        <v>0</v>
      </c>
      <c r="G67" s="55">
        <v>0</v>
      </c>
    </row>
    <row r="68" spans="1:7" ht="16.2" thickBot="1">
      <c r="A68" s="56" t="s">
        <v>141</v>
      </c>
      <c r="B68" s="57" t="s">
        <v>180</v>
      </c>
      <c r="C68" s="58">
        <f>C70+C73</f>
        <v>1265.49</v>
      </c>
      <c r="D68" s="58">
        <v>0</v>
      </c>
      <c r="E68" s="58">
        <v>0</v>
      </c>
      <c r="F68" s="58">
        <v>0</v>
      </c>
      <c r="G68" s="58">
        <v>0</v>
      </c>
    </row>
    <row r="69" spans="1:7" ht="16.2" thickBot="1">
      <c r="A69" s="59">
        <v>3</v>
      </c>
      <c r="B69" s="60" t="s">
        <v>17</v>
      </c>
      <c r="C69" s="61">
        <f>C70+0</f>
        <v>1137.5</v>
      </c>
      <c r="D69" s="61">
        <v>0</v>
      </c>
      <c r="E69" s="61">
        <v>0</v>
      </c>
      <c r="F69" s="61">
        <v>0</v>
      </c>
      <c r="G69" s="61">
        <v>0</v>
      </c>
    </row>
    <row r="70" spans="1:7" ht="16.2" thickBot="1">
      <c r="A70" s="62">
        <v>32</v>
      </c>
      <c r="B70" s="63" t="s">
        <v>31</v>
      </c>
      <c r="C70" s="64">
        <v>1137.5</v>
      </c>
      <c r="D70" s="64">
        <v>0</v>
      </c>
      <c r="E70" s="64">
        <v>0</v>
      </c>
      <c r="F70" s="64">
        <v>0</v>
      </c>
      <c r="G70" s="64">
        <v>0</v>
      </c>
    </row>
    <row r="71" spans="1:7" ht="16.2" thickBot="1">
      <c r="A71" s="65">
        <v>3232</v>
      </c>
      <c r="B71" s="63" t="s">
        <v>181</v>
      </c>
      <c r="C71" s="78"/>
      <c r="D71" s="78"/>
      <c r="E71" s="78"/>
      <c r="F71" s="78"/>
      <c r="G71" s="78"/>
    </row>
    <row r="72" spans="1:7" ht="16.2" thickBot="1">
      <c r="A72" s="79">
        <v>4</v>
      </c>
      <c r="B72" s="80" t="s">
        <v>19</v>
      </c>
      <c r="C72" s="61">
        <f>C73+0</f>
        <v>127.99</v>
      </c>
      <c r="D72" s="61">
        <v>0</v>
      </c>
      <c r="E72" s="61">
        <v>0</v>
      </c>
      <c r="F72" s="61">
        <v>0</v>
      </c>
      <c r="G72" s="61">
        <v>0</v>
      </c>
    </row>
    <row r="73" spans="1:7" ht="16.2" thickBot="1">
      <c r="A73" s="62">
        <v>42</v>
      </c>
      <c r="B73" s="63" t="s">
        <v>182</v>
      </c>
      <c r="C73" s="64">
        <v>127.99</v>
      </c>
      <c r="D73" s="64">
        <v>0</v>
      </c>
      <c r="E73" s="64">
        <v>0</v>
      </c>
      <c r="F73" s="64">
        <v>0</v>
      </c>
      <c r="G73" s="64">
        <v>0</v>
      </c>
    </row>
    <row r="74" spans="1:7" ht="16.2" thickBot="1">
      <c r="A74" s="65">
        <v>4221</v>
      </c>
      <c r="B74" s="63" t="s">
        <v>183</v>
      </c>
      <c r="C74" s="78"/>
      <c r="D74" s="78"/>
      <c r="E74" s="78"/>
      <c r="F74" s="78"/>
      <c r="G74" s="78"/>
    </row>
    <row r="75" spans="1:7" ht="16.2" thickBot="1">
      <c r="A75" s="50" t="s">
        <v>218</v>
      </c>
      <c r="B75" s="50" t="s">
        <v>184</v>
      </c>
      <c r="C75" s="52">
        <f t="shared" ref="C75" si="17">SUM(C76+C81)</f>
        <v>70438.950000000012</v>
      </c>
      <c r="D75" s="52">
        <f>SUM(D76+D81)</f>
        <v>72087.820000000007</v>
      </c>
      <c r="E75" s="52">
        <f t="shared" ref="E75:G75" si="18">SUM(E76+E81)</f>
        <v>72087.820000000007</v>
      </c>
      <c r="F75" s="52">
        <f t="shared" si="18"/>
        <v>72087.820000000007</v>
      </c>
      <c r="G75" s="52">
        <f t="shared" si="18"/>
        <v>72087.820000000007</v>
      </c>
    </row>
    <row r="76" spans="1:7" ht="16.2" thickBot="1">
      <c r="A76" s="71" t="s">
        <v>140</v>
      </c>
      <c r="B76" s="54" t="s">
        <v>160</v>
      </c>
      <c r="C76" s="55">
        <f t="shared" ref="C76" si="19">SUM(C77+0)</f>
        <v>729.96</v>
      </c>
      <c r="D76" s="55">
        <f>SUM(D77+0)</f>
        <v>729.96</v>
      </c>
      <c r="E76" s="55">
        <f t="shared" ref="E76:G76" si="20">SUM(E77+0)</f>
        <v>729.96</v>
      </c>
      <c r="F76" s="55">
        <f t="shared" si="20"/>
        <v>729.96</v>
      </c>
      <c r="G76" s="55">
        <f t="shared" si="20"/>
        <v>729.96</v>
      </c>
    </row>
    <row r="77" spans="1:7" ht="16.2" thickBot="1">
      <c r="A77" s="56" t="s">
        <v>150</v>
      </c>
      <c r="B77" s="57" t="s">
        <v>185</v>
      </c>
      <c r="C77" s="58">
        <f t="shared" ref="C77" si="21">SUM(C79+0)</f>
        <v>729.96</v>
      </c>
      <c r="D77" s="58">
        <f>SUM(D79+0)</f>
        <v>729.96</v>
      </c>
      <c r="E77" s="58">
        <f t="shared" ref="E77" si="22">SUM(E79+0)</f>
        <v>729.96</v>
      </c>
      <c r="F77" s="58">
        <f t="shared" ref="F77:G77" si="23">SUM(F79+0)</f>
        <v>729.96</v>
      </c>
      <c r="G77" s="58">
        <f t="shared" si="23"/>
        <v>729.96</v>
      </c>
    </row>
    <row r="78" spans="1:7" ht="16.2" thickBot="1">
      <c r="A78" s="59">
        <v>3</v>
      </c>
      <c r="B78" s="60" t="s">
        <v>17</v>
      </c>
      <c r="C78" s="61">
        <v>729.96</v>
      </c>
      <c r="D78" s="61">
        <v>729.96</v>
      </c>
      <c r="E78" s="61">
        <v>729.96</v>
      </c>
      <c r="F78" s="61">
        <v>729.96</v>
      </c>
      <c r="G78" s="61">
        <v>729.96</v>
      </c>
    </row>
    <row r="79" spans="1:7" ht="16.2" thickBot="1">
      <c r="A79" s="62">
        <v>32</v>
      </c>
      <c r="B79" s="63" t="s">
        <v>31</v>
      </c>
      <c r="C79" s="64">
        <v>729.96</v>
      </c>
      <c r="D79" s="64">
        <v>729.96</v>
      </c>
      <c r="E79" s="64">
        <v>729.96</v>
      </c>
      <c r="F79" s="64">
        <v>729.96</v>
      </c>
      <c r="G79" s="64">
        <v>729.96</v>
      </c>
    </row>
    <row r="80" spans="1:7" ht="16.2" thickBot="1">
      <c r="A80" s="65">
        <v>3237</v>
      </c>
      <c r="B80" s="63" t="s">
        <v>186</v>
      </c>
      <c r="C80" s="78"/>
      <c r="D80" s="78"/>
      <c r="E80" s="78"/>
      <c r="F80" s="78"/>
      <c r="G80" s="78"/>
    </row>
    <row r="81" spans="1:7" ht="16.2" thickBot="1">
      <c r="A81" s="71" t="s">
        <v>145</v>
      </c>
      <c r="B81" s="54" t="s">
        <v>172</v>
      </c>
      <c r="C81" s="55">
        <f t="shared" ref="C81" si="24">SUM(C82+C104)</f>
        <v>69708.990000000005</v>
      </c>
      <c r="D81" s="55">
        <f>SUM(D82+D104)</f>
        <v>71357.86</v>
      </c>
      <c r="E81" s="55">
        <f t="shared" ref="E81:G81" si="25">SUM(E82+E104)</f>
        <v>71357.86</v>
      </c>
      <c r="F81" s="55">
        <f t="shared" si="25"/>
        <v>71357.86</v>
      </c>
      <c r="G81" s="55">
        <f t="shared" si="25"/>
        <v>71357.86</v>
      </c>
    </row>
    <row r="82" spans="1:7" ht="16.2" thickBot="1">
      <c r="A82" s="56" t="s">
        <v>148</v>
      </c>
      <c r="B82" s="57" t="s">
        <v>175</v>
      </c>
      <c r="C82" s="58">
        <f t="shared" ref="C82" si="26">SUM(C83+0)</f>
        <v>35587.08</v>
      </c>
      <c r="D82" s="58">
        <f>SUM(D83+0)</f>
        <v>36664.11</v>
      </c>
      <c r="E82" s="58">
        <f t="shared" ref="E82:G82" si="27">SUM(E83+0)</f>
        <v>36664.11</v>
      </c>
      <c r="F82" s="58">
        <f t="shared" si="27"/>
        <v>36664.11</v>
      </c>
      <c r="G82" s="58">
        <f t="shared" si="27"/>
        <v>36664.11</v>
      </c>
    </row>
    <row r="83" spans="1:7" ht="16.2" thickBot="1">
      <c r="A83" s="59">
        <v>3</v>
      </c>
      <c r="B83" s="60" t="s">
        <v>17</v>
      </c>
      <c r="C83" s="73">
        <f>C84+C101</f>
        <v>35587.08</v>
      </c>
      <c r="D83" s="73">
        <f>SUM(D84+D101)</f>
        <v>36664.11</v>
      </c>
      <c r="E83" s="73">
        <f t="shared" ref="E83:G83" si="28">SUM(E84+E101)</f>
        <v>36664.11</v>
      </c>
      <c r="F83" s="73">
        <f t="shared" si="28"/>
        <v>36664.11</v>
      </c>
      <c r="G83" s="73">
        <f t="shared" si="28"/>
        <v>36664.11</v>
      </c>
    </row>
    <row r="84" spans="1:7" ht="16.2" thickBot="1">
      <c r="A84" s="74">
        <v>32</v>
      </c>
      <c r="B84" s="75" t="s">
        <v>31</v>
      </c>
      <c r="C84" s="76">
        <v>35233.910000000003</v>
      </c>
      <c r="D84" s="76">
        <v>36114.11</v>
      </c>
      <c r="E84" s="76">
        <v>36114.11</v>
      </c>
      <c r="F84" s="76">
        <v>36114.11</v>
      </c>
      <c r="G84" s="76">
        <v>36114.11</v>
      </c>
    </row>
    <row r="85" spans="1:7" ht="16.2" thickBot="1">
      <c r="A85" s="65">
        <v>3211</v>
      </c>
      <c r="B85" s="63" t="s">
        <v>165</v>
      </c>
      <c r="C85" s="78"/>
      <c r="D85" s="78"/>
      <c r="E85" s="78"/>
      <c r="F85" s="78"/>
      <c r="G85" s="78"/>
    </row>
    <row r="86" spans="1:7" ht="16.2" thickBot="1">
      <c r="A86" s="77">
        <v>3213</v>
      </c>
      <c r="B86" s="75" t="s">
        <v>187</v>
      </c>
      <c r="C86" s="78"/>
      <c r="D86" s="78"/>
      <c r="E86" s="78"/>
      <c r="F86" s="78"/>
      <c r="G86" s="78"/>
    </row>
    <row r="87" spans="1:7" ht="16.2" thickBot="1">
      <c r="A87" s="65">
        <v>3221</v>
      </c>
      <c r="B87" s="63" t="s">
        <v>176</v>
      </c>
      <c r="C87" s="78"/>
      <c r="D87" s="78"/>
      <c r="E87" s="78"/>
      <c r="F87" s="78"/>
      <c r="G87" s="78"/>
    </row>
    <row r="88" spans="1:7" ht="16.2" thickBot="1">
      <c r="A88" s="65">
        <v>3222</v>
      </c>
      <c r="B88" s="63" t="s">
        <v>177</v>
      </c>
      <c r="C88" s="78"/>
      <c r="D88" s="78"/>
      <c r="E88" s="78"/>
      <c r="F88" s="78"/>
      <c r="G88" s="78"/>
    </row>
    <row r="89" spans="1:7" ht="16.2" thickBot="1">
      <c r="A89" s="65">
        <v>3223</v>
      </c>
      <c r="B89" s="63" t="s">
        <v>188</v>
      </c>
      <c r="C89" s="78"/>
      <c r="D89" s="78"/>
      <c r="E89" s="78"/>
      <c r="F89" s="78"/>
      <c r="G89" s="78"/>
    </row>
    <row r="90" spans="1:7" ht="16.2" thickBot="1">
      <c r="A90" s="65">
        <v>3224</v>
      </c>
      <c r="B90" s="63" t="s">
        <v>189</v>
      </c>
      <c r="C90" s="78"/>
      <c r="D90" s="78"/>
      <c r="E90" s="78"/>
      <c r="F90" s="78"/>
      <c r="G90" s="78"/>
    </row>
    <row r="91" spans="1:7" ht="16.2" thickBot="1">
      <c r="A91" s="65">
        <v>3225</v>
      </c>
      <c r="B91" s="63" t="s">
        <v>190</v>
      </c>
      <c r="C91" s="78"/>
      <c r="D91" s="78"/>
      <c r="E91" s="78"/>
      <c r="F91" s="78"/>
      <c r="G91" s="78"/>
    </row>
    <row r="92" spans="1:7" ht="16.2" thickBot="1">
      <c r="A92" s="65">
        <v>3227</v>
      </c>
      <c r="B92" s="63" t="s">
        <v>191</v>
      </c>
      <c r="C92" s="78"/>
      <c r="D92" s="78"/>
      <c r="E92" s="78"/>
      <c r="F92" s="78"/>
      <c r="G92" s="78"/>
    </row>
    <row r="93" spans="1:7" ht="16.2" thickBot="1">
      <c r="A93" s="65">
        <v>3231</v>
      </c>
      <c r="B93" s="63" t="s">
        <v>192</v>
      </c>
      <c r="C93" s="78"/>
      <c r="D93" s="78"/>
      <c r="E93" s="78"/>
      <c r="F93" s="78"/>
      <c r="G93" s="78"/>
    </row>
    <row r="94" spans="1:7" ht="16.2" thickBot="1">
      <c r="A94" s="65">
        <v>3232</v>
      </c>
      <c r="B94" s="63" t="s">
        <v>181</v>
      </c>
      <c r="C94" s="78"/>
      <c r="D94" s="78"/>
      <c r="E94" s="78"/>
      <c r="F94" s="78"/>
      <c r="G94" s="78"/>
    </row>
    <row r="95" spans="1:7" ht="16.2" thickBot="1">
      <c r="A95" s="65">
        <v>3234</v>
      </c>
      <c r="B95" s="63" t="s">
        <v>193</v>
      </c>
      <c r="C95" s="78"/>
      <c r="D95" s="78"/>
      <c r="E95" s="78"/>
      <c r="F95" s="78"/>
      <c r="G95" s="78"/>
    </row>
    <row r="96" spans="1:7" ht="16.2" thickBot="1">
      <c r="A96" s="65">
        <v>3237</v>
      </c>
      <c r="B96" s="63" t="s">
        <v>194</v>
      </c>
      <c r="C96" s="78"/>
      <c r="D96" s="78"/>
      <c r="E96" s="78"/>
      <c r="F96" s="78"/>
      <c r="G96" s="78"/>
    </row>
    <row r="97" spans="1:7" ht="16.2" thickBot="1">
      <c r="A97" s="65">
        <v>3238</v>
      </c>
      <c r="B97" s="63" t="s">
        <v>162</v>
      </c>
      <c r="C97" s="78"/>
      <c r="D97" s="78"/>
      <c r="E97" s="78"/>
      <c r="F97" s="78"/>
      <c r="G97" s="78"/>
    </row>
    <row r="98" spans="1:7" ht="16.2" thickBot="1">
      <c r="A98" s="65">
        <v>3293</v>
      </c>
      <c r="B98" s="63" t="s">
        <v>195</v>
      </c>
      <c r="C98" s="78"/>
      <c r="D98" s="78"/>
      <c r="E98" s="78"/>
      <c r="F98" s="78"/>
      <c r="G98" s="78"/>
    </row>
    <row r="99" spans="1:7" ht="16.2" thickBot="1">
      <c r="A99" s="65">
        <v>3294</v>
      </c>
      <c r="B99" s="63" t="s">
        <v>178</v>
      </c>
      <c r="C99" s="78"/>
      <c r="D99" s="78"/>
      <c r="E99" s="78"/>
      <c r="F99" s="78"/>
      <c r="G99" s="78"/>
    </row>
    <row r="100" spans="1:7" ht="16.2" thickBot="1">
      <c r="A100" s="65">
        <v>3299</v>
      </c>
      <c r="B100" s="63" t="s">
        <v>167</v>
      </c>
      <c r="C100" s="78"/>
      <c r="D100" s="78"/>
      <c r="E100" s="78"/>
      <c r="F100" s="78"/>
      <c r="G100" s="78"/>
    </row>
    <row r="101" spans="1:7" ht="16.2" thickBot="1">
      <c r="A101" s="62">
        <v>34</v>
      </c>
      <c r="B101" s="63" t="s">
        <v>64</v>
      </c>
      <c r="C101" s="64">
        <v>353.17</v>
      </c>
      <c r="D101" s="64">
        <v>550</v>
      </c>
      <c r="E101" s="64">
        <v>550</v>
      </c>
      <c r="F101" s="64">
        <v>550</v>
      </c>
      <c r="G101" s="64">
        <v>550</v>
      </c>
    </row>
    <row r="102" spans="1:7" ht="16.2" thickBot="1">
      <c r="A102" s="65">
        <v>3431</v>
      </c>
      <c r="B102" s="63" t="s">
        <v>196</v>
      </c>
      <c r="C102" s="78"/>
      <c r="D102" s="78"/>
      <c r="E102" s="78"/>
      <c r="F102" s="78"/>
      <c r="G102" s="78"/>
    </row>
    <row r="103" spans="1:7" ht="16.2" thickBot="1">
      <c r="A103" s="65">
        <v>3433</v>
      </c>
      <c r="B103" s="63" t="s">
        <v>197</v>
      </c>
      <c r="C103" s="78"/>
      <c r="D103" s="78"/>
      <c r="E103" s="78"/>
      <c r="F103" s="78"/>
      <c r="G103" s="78"/>
    </row>
    <row r="104" spans="1:7" ht="16.2" thickBot="1">
      <c r="A104" s="56" t="s">
        <v>151</v>
      </c>
      <c r="B104" s="57" t="s">
        <v>198</v>
      </c>
      <c r="C104" s="58">
        <f t="shared" ref="C104" si="29">SUM(C106+0)</f>
        <v>34121.910000000003</v>
      </c>
      <c r="D104" s="58">
        <f>SUM(D106+0)</f>
        <v>34693.75</v>
      </c>
      <c r="E104" s="58">
        <f>SUM(E106+0)</f>
        <v>34693.75</v>
      </c>
      <c r="F104" s="58">
        <f>SUM(F106+0)</f>
        <v>34693.75</v>
      </c>
      <c r="G104" s="58">
        <f>SUM(G106+0)</f>
        <v>34693.75</v>
      </c>
    </row>
    <row r="105" spans="1:7" ht="16.2" thickBot="1">
      <c r="A105" s="59">
        <v>3</v>
      </c>
      <c r="B105" s="60" t="s">
        <v>17</v>
      </c>
      <c r="C105" s="73">
        <f>C106+0</f>
        <v>34121.910000000003</v>
      </c>
      <c r="D105" s="73">
        <v>34693.75</v>
      </c>
      <c r="E105" s="73">
        <v>34693.75</v>
      </c>
      <c r="F105" s="73">
        <v>34693.75</v>
      </c>
      <c r="G105" s="73">
        <v>34693.75</v>
      </c>
    </row>
    <row r="106" spans="1:7" ht="16.2" thickBot="1">
      <c r="A106" s="74">
        <v>32</v>
      </c>
      <c r="B106" s="75" t="s">
        <v>31</v>
      </c>
      <c r="C106" s="76">
        <v>34121.910000000003</v>
      </c>
      <c r="D106" s="76">
        <v>34693.75</v>
      </c>
      <c r="E106" s="76">
        <v>34693.75</v>
      </c>
      <c r="F106" s="76">
        <v>34693.75</v>
      </c>
      <c r="G106" s="76">
        <v>34693.75</v>
      </c>
    </row>
    <row r="107" spans="1:7" ht="16.2" thickBot="1">
      <c r="A107" s="65">
        <v>3231</v>
      </c>
      <c r="B107" s="63" t="s">
        <v>192</v>
      </c>
      <c r="C107" s="78"/>
      <c r="D107" s="78"/>
      <c r="E107" s="78"/>
      <c r="F107" s="78"/>
      <c r="G107" s="78"/>
    </row>
    <row r="108" spans="1:7" ht="16.2" thickBot="1">
      <c r="A108" s="50" t="s">
        <v>215</v>
      </c>
      <c r="B108" s="50" t="s">
        <v>49</v>
      </c>
      <c r="C108" s="52">
        <f>SUM(C110+0)</f>
        <v>952.13</v>
      </c>
      <c r="D108" s="52">
        <v>3100</v>
      </c>
      <c r="E108" s="52">
        <v>3000</v>
      </c>
      <c r="F108" s="52">
        <v>3000</v>
      </c>
      <c r="G108" s="52">
        <v>3000</v>
      </c>
    </row>
    <row r="109" spans="1:7" ht="16.2" thickBot="1">
      <c r="A109" s="50" t="s">
        <v>216</v>
      </c>
      <c r="B109" s="50" t="s">
        <v>217</v>
      </c>
      <c r="C109" s="52">
        <v>0</v>
      </c>
      <c r="D109" s="52">
        <v>740.49</v>
      </c>
      <c r="E109" s="52">
        <v>0</v>
      </c>
      <c r="F109" s="52">
        <v>0</v>
      </c>
      <c r="G109" s="52">
        <v>0</v>
      </c>
    </row>
    <row r="110" spans="1:7" ht="16.2" thickBot="1">
      <c r="A110" s="71" t="s">
        <v>140</v>
      </c>
      <c r="B110" s="54" t="s">
        <v>172</v>
      </c>
      <c r="C110" s="55">
        <f t="shared" ref="C110" si="30">SUM(C111+0)</f>
        <v>952.13</v>
      </c>
      <c r="D110" s="55">
        <f>SUM(D111+0)</f>
        <v>3840.49</v>
      </c>
      <c r="E110" s="55">
        <f t="shared" ref="E110:G110" si="31">SUM(E111+0)</f>
        <v>3000</v>
      </c>
      <c r="F110" s="55">
        <f t="shared" si="31"/>
        <v>3000</v>
      </c>
      <c r="G110" s="55">
        <f t="shared" si="31"/>
        <v>3000</v>
      </c>
    </row>
    <row r="111" spans="1:7" ht="16.2" thickBot="1">
      <c r="A111" s="56" t="s">
        <v>148</v>
      </c>
      <c r="B111" s="57" t="s">
        <v>175</v>
      </c>
      <c r="C111" s="58">
        <f t="shared" ref="C111" si="32">SUM(C113+0)</f>
        <v>952.13</v>
      </c>
      <c r="D111" s="58">
        <f>SUM(D113+0)</f>
        <v>3840.49</v>
      </c>
      <c r="E111" s="58">
        <f t="shared" ref="E111" si="33">SUM(E113+0)</f>
        <v>3000</v>
      </c>
      <c r="F111" s="58">
        <f t="shared" ref="F111:G111" si="34">SUM(F113+0)</f>
        <v>3000</v>
      </c>
      <c r="G111" s="58">
        <f t="shared" si="34"/>
        <v>3000</v>
      </c>
    </row>
    <row r="112" spans="1:7" ht="16.2" thickBot="1">
      <c r="A112" s="59">
        <v>3</v>
      </c>
      <c r="B112" s="60" t="s">
        <v>17</v>
      </c>
      <c r="C112" s="61">
        <f>C113+0</f>
        <v>952.13</v>
      </c>
      <c r="D112" s="61">
        <v>3840.49</v>
      </c>
      <c r="E112" s="61">
        <v>3840.49</v>
      </c>
      <c r="F112" s="61">
        <v>3840.49</v>
      </c>
      <c r="G112" s="61">
        <v>3840.49</v>
      </c>
    </row>
    <row r="113" spans="1:7" ht="16.2" thickBot="1">
      <c r="A113" s="62">
        <v>32</v>
      </c>
      <c r="B113" s="63" t="s">
        <v>31</v>
      </c>
      <c r="C113" s="64">
        <v>952.13</v>
      </c>
      <c r="D113" s="64">
        <v>3840.49</v>
      </c>
      <c r="E113" s="64">
        <v>3000</v>
      </c>
      <c r="F113" s="64">
        <v>3000</v>
      </c>
      <c r="G113" s="64">
        <v>3000</v>
      </c>
    </row>
    <row r="114" spans="1:7" ht="16.2" thickBot="1">
      <c r="A114" s="77">
        <v>3221</v>
      </c>
      <c r="B114" s="75" t="s">
        <v>176</v>
      </c>
      <c r="C114" s="78"/>
      <c r="D114" s="78"/>
      <c r="E114" s="78"/>
      <c r="F114" s="78"/>
      <c r="G114" s="78"/>
    </row>
    <row r="115" spans="1:7" ht="16.2" thickBot="1">
      <c r="A115" s="65">
        <v>3225</v>
      </c>
      <c r="B115" s="63" t="s">
        <v>190</v>
      </c>
      <c r="C115" s="78"/>
      <c r="D115" s="78"/>
      <c r="E115" s="78"/>
      <c r="F115" s="78"/>
      <c r="G115" s="78"/>
    </row>
    <row r="116" spans="1:7" ht="16.2" thickBot="1">
      <c r="A116" s="65">
        <v>3299</v>
      </c>
      <c r="B116" s="63" t="s">
        <v>167</v>
      </c>
      <c r="C116" s="78"/>
      <c r="D116" s="78"/>
      <c r="E116" s="78"/>
      <c r="F116" s="78"/>
      <c r="G116" s="78"/>
    </row>
    <row r="117" spans="1:7" ht="16.2" thickBot="1">
      <c r="A117" s="50" t="s">
        <v>152</v>
      </c>
      <c r="B117" s="50" t="s">
        <v>199</v>
      </c>
      <c r="C117" s="52">
        <f>C118+C132+C153+C185+C190</f>
        <v>553698.21</v>
      </c>
      <c r="D117" s="52">
        <f>SUM(D118+D132+D153+D190)</f>
        <v>706543.49</v>
      </c>
      <c r="E117" s="52">
        <f>SUM(E118+E132+E153+E190)</f>
        <v>776891.72</v>
      </c>
      <c r="F117" s="52">
        <f>SUM(F118+F132+F153+F190)</f>
        <v>776891.72</v>
      </c>
      <c r="G117" s="52">
        <f>SUM(G118+G132+G153+G190)</f>
        <v>769313.67999999993</v>
      </c>
    </row>
    <row r="118" spans="1:7" ht="16.2" thickBot="1">
      <c r="A118" s="50" t="s">
        <v>220</v>
      </c>
      <c r="B118" s="50" t="s">
        <v>199</v>
      </c>
      <c r="C118" s="52">
        <f>SUM(C119+C129)</f>
        <v>52</v>
      </c>
      <c r="D118" s="52">
        <f>SUM(D119+0)</f>
        <v>529.48</v>
      </c>
      <c r="E118" s="52">
        <f t="shared" ref="E118:G119" si="35">SUM(E119+0)</f>
        <v>3789.02</v>
      </c>
      <c r="F118" s="52">
        <f t="shared" si="35"/>
        <v>3789.02</v>
      </c>
      <c r="G118" s="52">
        <f t="shared" si="35"/>
        <v>2652.31</v>
      </c>
    </row>
    <row r="119" spans="1:7" ht="16.2" thickBot="1">
      <c r="A119" s="71" t="s">
        <v>140</v>
      </c>
      <c r="B119" s="54" t="s">
        <v>160</v>
      </c>
      <c r="C119" s="55">
        <f t="shared" ref="C119" si="36">SUM(C120+0)</f>
        <v>0</v>
      </c>
      <c r="D119" s="55">
        <f>SUM(D120+0)</f>
        <v>529.48</v>
      </c>
      <c r="E119" s="55">
        <f t="shared" si="35"/>
        <v>3789.02</v>
      </c>
      <c r="F119" s="55">
        <f t="shared" si="35"/>
        <v>3789.02</v>
      </c>
      <c r="G119" s="55">
        <f t="shared" si="35"/>
        <v>2652.31</v>
      </c>
    </row>
    <row r="120" spans="1:7" ht="16.2" thickBot="1">
      <c r="A120" s="56" t="s">
        <v>153</v>
      </c>
      <c r="B120" s="57" t="s">
        <v>171</v>
      </c>
      <c r="C120" s="58">
        <f t="shared" ref="C120" si="37">SUM(C122+0)</f>
        <v>0</v>
      </c>
      <c r="D120" s="58">
        <f>SUM(D122+0)</f>
        <v>529.48</v>
      </c>
      <c r="E120" s="58">
        <f>E121+0</f>
        <v>3789.02</v>
      </c>
      <c r="F120" s="58">
        <f>F121+0</f>
        <v>3789.02</v>
      </c>
      <c r="G120" s="58">
        <f>G121+0</f>
        <v>2652.31</v>
      </c>
    </row>
    <row r="121" spans="1:7" ht="16.2" thickBot="1">
      <c r="A121" s="59">
        <v>3</v>
      </c>
      <c r="B121" s="60" t="s">
        <v>17</v>
      </c>
      <c r="C121" s="73">
        <f>C122+C125</f>
        <v>0</v>
      </c>
      <c r="D121" s="73">
        <v>529.48</v>
      </c>
      <c r="E121" s="73">
        <f>E122+E125</f>
        <v>3789.02</v>
      </c>
      <c r="F121" s="73">
        <f>F122+F125</f>
        <v>3789.02</v>
      </c>
      <c r="G121" s="73">
        <f>G122+G125</f>
        <v>2652.31</v>
      </c>
    </row>
    <row r="122" spans="1:7" ht="16.2" thickBot="1">
      <c r="A122" s="62">
        <v>31</v>
      </c>
      <c r="B122" s="63" t="s">
        <v>18</v>
      </c>
      <c r="C122" s="76">
        <v>0</v>
      </c>
      <c r="D122" s="76">
        <v>529.48</v>
      </c>
      <c r="E122" s="82">
        <v>3618.73</v>
      </c>
      <c r="F122" s="82">
        <v>3618.73</v>
      </c>
      <c r="G122" s="82">
        <v>2533.11</v>
      </c>
    </row>
    <row r="123" spans="1:7" ht="16.2" thickBot="1">
      <c r="A123" s="65">
        <v>3111</v>
      </c>
      <c r="B123" s="63" t="s">
        <v>169</v>
      </c>
      <c r="C123" s="78"/>
      <c r="D123" s="78"/>
      <c r="E123" s="78"/>
      <c r="F123" s="78"/>
      <c r="G123" s="78"/>
    </row>
    <row r="124" spans="1:7" ht="16.2" thickBot="1">
      <c r="A124" s="65">
        <v>3132</v>
      </c>
      <c r="B124" s="63" t="s">
        <v>170</v>
      </c>
      <c r="C124" s="78"/>
      <c r="D124" s="78"/>
      <c r="E124" s="78"/>
      <c r="F124" s="78"/>
      <c r="G124" s="78"/>
    </row>
    <row r="125" spans="1:7" ht="16.2" thickBot="1">
      <c r="A125" s="62">
        <v>32</v>
      </c>
      <c r="B125" s="63" t="s">
        <v>31</v>
      </c>
      <c r="C125" s="64">
        <v>0</v>
      </c>
      <c r="D125" s="64">
        <v>0</v>
      </c>
      <c r="E125" s="64">
        <v>170.29</v>
      </c>
      <c r="F125" s="64">
        <v>170.29</v>
      </c>
      <c r="G125" s="64">
        <v>119.2</v>
      </c>
    </row>
    <row r="126" spans="1:7" ht="16.2" thickBot="1">
      <c r="A126" s="65">
        <v>3211</v>
      </c>
      <c r="B126" s="63" t="s">
        <v>165</v>
      </c>
      <c r="C126" s="68"/>
      <c r="D126" s="68"/>
      <c r="E126" s="68"/>
      <c r="F126" s="68"/>
      <c r="G126" s="68"/>
    </row>
    <row r="127" spans="1:7" ht="16.2" thickBot="1">
      <c r="A127" s="65">
        <v>3212</v>
      </c>
      <c r="B127" s="63" t="s">
        <v>166</v>
      </c>
      <c r="C127" s="69"/>
      <c r="D127" s="69"/>
      <c r="E127" s="69"/>
      <c r="F127" s="69"/>
      <c r="G127" s="69"/>
    </row>
    <row r="128" spans="1:7" ht="16.2" thickBot="1">
      <c r="A128" s="65">
        <v>3291</v>
      </c>
      <c r="B128" s="63" t="s">
        <v>167</v>
      </c>
      <c r="C128" s="69"/>
      <c r="D128" s="69"/>
      <c r="E128" s="69"/>
      <c r="F128" s="69"/>
      <c r="G128" s="69"/>
    </row>
    <row r="129" spans="1:7" ht="16.2" thickBot="1">
      <c r="A129" s="56" t="s">
        <v>231</v>
      </c>
      <c r="B129" s="57" t="s">
        <v>232</v>
      </c>
      <c r="C129" s="58">
        <f t="shared" ref="C129" si="38">SUM(C131+0)</f>
        <v>52</v>
      </c>
      <c r="D129" s="58">
        <f>SUM(D131+0)</f>
        <v>0</v>
      </c>
      <c r="E129" s="58">
        <v>0</v>
      </c>
      <c r="F129" s="58">
        <v>0</v>
      </c>
      <c r="G129" s="58">
        <v>0</v>
      </c>
    </row>
    <row r="130" spans="1:7" ht="16.2" thickBot="1">
      <c r="A130" s="59">
        <v>3</v>
      </c>
      <c r="B130" s="60" t="s">
        <v>17</v>
      </c>
      <c r="C130" s="73">
        <f>C131+0</f>
        <v>52</v>
      </c>
      <c r="D130" s="73">
        <v>0</v>
      </c>
      <c r="E130" s="73">
        <v>0</v>
      </c>
      <c r="F130" s="73">
        <v>0</v>
      </c>
      <c r="G130" s="73">
        <v>0</v>
      </c>
    </row>
    <row r="131" spans="1:7" ht="16.2" thickBot="1">
      <c r="A131" s="62">
        <v>32</v>
      </c>
      <c r="B131" s="63" t="s">
        <v>31</v>
      </c>
      <c r="C131" s="64">
        <v>52</v>
      </c>
      <c r="D131" s="64">
        <v>0</v>
      </c>
      <c r="E131" s="64">
        <v>0</v>
      </c>
      <c r="F131" s="64">
        <v>0</v>
      </c>
      <c r="G131" s="64">
        <v>0</v>
      </c>
    </row>
    <row r="132" spans="1:7" ht="16.2" thickBot="1">
      <c r="A132" s="50" t="s">
        <v>221</v>
      </c>
      <c r="B132" s="50" t="s">
        <v>200</v>
      </c>
      <c r="C132" s="52">
        <f t="shared" ref="C132" si="39">SUM(C133+0)</f>
        <v>4091.6000000000004</v>
      </c>
      <c r="D132" s="52">
        <f>SUM(D133+0)</f>
        <v>12621.529999999999</v>
      </c>
      <c r="E132" s="52">
        <f t="shared" ref="E132:G132" si="40">SUM(E133+0)</f>
        <v>21471.1</v>
      </c>
      <c r="F132" s="52">
        <f t="shared" si="40"/>
        <v>21471.1</v>
      </c>
      <c r="G132" s="52">
        <f t="shared" si="40"/>
        <v>15029.77</v>
      </c>
    </row>
    <row r="133" spans="1:7" ht="16.2" thickBot="1">
      <c r="A133" s="71" t="s">
        <v>140</v>
      </c>
      <c r="B133" s="54" t="s">
        <v>160</v>
      </c>
      <c r="C133" s="55">
        <f>C134+C139</f>
        <v>4091.6000000000004</v>
      </c>
      <c r="D133" s="55">
        <f>SUM(D139+D144)</f>
        <v>12621.529999999999</v>
      </c>
      <c r="E133" s="55">
        <f>SUM(E139+E144)</f>
        <v>21471.1</v>
      </c>
      <c r="F133" s="55">
        <f>SUM(F139+F144)</f>
        <v>21471.1</v>
      </c>
      <c r="G133" s="55">
        <f>SUM(G139+G144)</f>
        <v>15029.77</v>
      </c>
    </row>
    <row r="134" spans="1:7" ht="16.2" thickBot="1">
      <c r="A134" s="56" t="s">
        <v>226</v>
      </c>
      <c r="B134" s="57" t="s">
        <v>225</v>
      </c>
      <c r="C134" s="58">
        <f t="shared" ref="C134" si="41">SUM(C136+0)</f>
        <v>2303.8000000000002</v>
      </c>
      <c r="D134" s="58">
        <f>SUM(D136+0)</f>
        <v>0</v>
      </c>
      <c r="E134" s="58">
        <f t="shared" ref="E134:G134" si="42">SUM(E136+0)</f>
        <v>0</v>
      </c>
      <c r="F134" s="58">
        <f t="shared" si="42"/>
        <v>0</v>
      </c>
      <c r="G134" s="58">
        <f t="shared" si="42"/>
        <v>0</v>
      </c>
    </row>
    <row r="135" spans="1:7" ht="16.2" thickBot="1">
      <c r="A135" s="59">
        <v>3</v>
      </c>
      <c r="B135" s="60" t="s">
        <v>17</v>
      </c>
      <c r="C135" s="61">
        <f>C136+0</f>
        <v>2303.8000000000002</v>
      </c>
      <c r="D135" s="61">
        <v>0</v>
      </c>
      <c r="E135" s="61">
        <v>0</v>
      </c>
      <c r="F135" s="61">
        <v>0</v>
      </c>
      <c r="G135" s="61">
        <v>0</v>
      </c>
    </row>
    <row r="136" spans="1:7" ht="16.2" thickBot="1">
      <c r="A136" s="62">
        <v>31</v>
      </c>
      <c r="B136" s="63" t="s">
        <v>18</v>
      </c>
      <c r="C136" s="67">
        <v>2303.8000000000002</v>
      </c>
      <c r="D136" s="67">
        <v>0</v>
      </c>
      <c r="E136" s="67">
        <v>0</v>
      </c>
      <c r="F136" s="67">
        <v>0</v>
      </c>
      <c r="G136" s="67">
        <v>0</v>
      </c>
    </row>
    <row r="137" spans="1:7" ht="16.2" thickBot="1">
      <c r="A137" s="65">
        <v>3111</v>
      </c>
      <c r="B137" s="63" t="s">
        <v>169</v>
      </c>
      <c r="C137" s="66"/>
      <c r="D137" s="66"/>
      <c r="E137" s="66"/>
      <c r="F137" s="66"/>
      <c r="G137" s="66"/>
    </row>
    <row r="138" spans="1:7" ht="16.2" thickBot="1">
      <c r="A138" s="65">
        <v>3132</v>
      </c>
      <c r="B138" s="63" t="s">
        <v>170</v>
      </c>
      <c r="C138" s="68"/>
      <c r="D138" s="68"/>
      <c r="E138" s="68"/>
      <c r="F138" s="68"/>
      <c r="G138" s="68"/>
    </row>
    <row r="139" spans="1:7" ht="16.2" thickBot="1">
      <c r="A139" s="56" t="s">
        <v>154</v>
      </c>
      <c r="B139" s="57" t="s">
        <v>168</v>
      </c>
      <c r="C139" s="58">
        <f t="shared" ref="C139" si="43">SUM(C141+0)</f>
        <v>1787.8</v>
      </c>
      <c r="D139" s="58">
        <f>SUM(D141+0)</f>
        <v>9621.1299999999992</v>
      </c>
      <c r="E139" s="58">
        <f t="shared" ref="E139" si="44">SUM(E141+0)</f>
        <v>0</v>
      </c>
      <c r="F139" s="58">
        <f t="shared" ref="F139:G139" si="45">SUM(F141+0)</f>
        <v>0</v>
      </c>
      <c r="G139" s="58">
        <f t="shared" si="45"/>
        <v>0</v>
      </c>
    </row>
    <row r="140" spans="1:7" ht="16.2" thickBot="1">
      <c r="A140" s="59">
        <v>3</v>
      </c>
      <c r="B140" s="60" t="s">
        <v>17</v>
      </c>
      <c r="C140" s="61">
        <f>C141+0</f>
        <v>1787.8</v>
      </c>
      <c r="D140" s="61">
        <v>9621.1299999999992</v>
      </c>
      <c r="E140" s="61">
        <v>0</v>
      </c>
      <c r="F140" s="61">
        <v>0</v>
      </c>
      <c r="G140" s="61">
        <v>0</v>
      </c>
    </row>
    <row r="141" spans="1:7" ht="16.2" thickBot="1">
      <c r="A141" s="62">
        <v>31</v>
      </c>
      <c r="B141" s="63" t="s">
        <v>18</v>
      </c>
      <c r="C141" s="67">
        <v>1787.8</v>
      </c>
      <c r="D141" s="67">
        <v>9621.1299999999992</v>
      </c>
      <c r="E141" s="67">
        <v>0</v>
      </c>
      <c r="F141" s="67">
        <v>0</v>
      </c>
      <c r="G141" s="67">
        <v>0</v>
      </c>
    </row>
    <row r="142" spans="1:7" ht="16.2" thickBot="1">
      <c r="A142" s="65">
        <v>3111</v>
      </c>
      <c r="B142" s="63" t="s">
        <v>169</v>
      </c>
      <c r="C142" s="66"/>
      <c r="D142" s="66"/>
      <c r="E142" s="66"/>
      <c r="F142" s="66"/>
      <c r="G142" s="66"/>
    </row>
    <row r="143" spans="1:7" ht="16.2" thickBot="1">
      <c r="A143" s="65">
        <v>3132</v>
      </c>
      <c r="B143" s="63" t="s">
        <v>170</v>
      </c>
      <c r="C143" s="68"/>
      <c r="D143" s="68"/>
      <c r="E143" s="68"/>
      <c r="F143" s="68"/>
      <c r="G143" s="68"/>
    </row>
    <row r="144" spans="1:7" ht="16.2" thickBot="1">
      <c r="A144" s="56" t="s">
        <v>144</v>
      </c>
      <c r="B144" s="57" t="s">
        <v>171</v>
      </c>
      <c r="C144" s="58">
        <f t="shared" ref="C144" si="46">SUM(C146+0)</f>
        <v>0</v>
      </c>
      <c r="D144" s="58">
        <f>SUM(D146+0)</f>
        <v>3000.4</v>
      </c>
      <c r="E144" s="58">
        <f>E145+0</f>
        <v>21471.1</v>
      </c>
      <c r="F144" s="58">
        <f>F145+0</f>
        <v>21471.1</v>
      </c>
      <c r="G144" s="58">
        <f>G145+0</f>
        <v>15029.77</v>
      </c>
    </row>
    <row r="145" spans="1:7" ht="16.2" thickBot="1">
      <c r="A145" s="59">
        <v>3</v>
      </c>
      <c r="B145" s="60" t="s">
        <v>17</v>
      </c>
      <c r="C145" s="61">
        <f>C146+0</f>
        <v>0</v>
      </c>
      <c r="D145" s="61">
        <v>3000.4</v>
      </c>
      <c r="E145" s="61">
        <f>E146+E149</f>
        <v>21471.1</v>
      </c>
      <c r="F145" s="61">
        <f>F146+F149</f>
        <v>21471.1</v>
      </c>
      <c r="G145" s="61">
        <f>G146+G149</f>
        <v>15029.77</v>
      </c>
    </row>
    <row r="146" spans="1:7" ht="16.2" thickBot="1">
      <c r="A146" s="62">
        <v>31</v>
      </c>
      <c r="B146" s="63" t="s">
        <v>18</v>
      </c>
      <c r="C146" s="67">
        <v>0</v>
      </c>
      <c r="D146" s="67">
        <v>3000.4</v>
      </c>
      <c r="E146" s="67">
        <v>20506.12</v>
      </c>
      <c r="F146" s="67">
        <v>20506.12</v>
      </c>
      <c r="G146" s="67">
        <v>14354.28</v>
      </c>
    </row>
    <row r="147" spans="1:7" ht="16.2" thickBot="1">
      <c r="A147" s="65">
        <v>3111</v>
      </c>
      <c r="B147" s="63" t="s">
        <v>169</v>
      </c>
      <c r="C147" s="66"/>
      <c r="D147" s="66"/>
      <c r="E147" s="66"/>
      <c r="F147" s="66"/>
      <c r="G147" s="66"/>
    </row>
    <row r="148" spans="1:7" ht="16.2" thickBot="1">
      <c r="A148" s="65">
        <v>3132</v>
      </c>
      <c r="B148" s="63" t="s">
        <v>170</v>
      </c>
      <c r="C148" s="68"/>
      <c r="D148" s="68"/>
      <c r="E148" s="68"/>
      <c r="F148" s="68"/>
      <c r="G148" s="68"/>
    </row>
    <row r="149" spans="1:7" ht="16.2" thickBot="1">
      <c r="A149" s="62">
        <v>32</v>
      </c>
      <c r="B149" s="63" t="s">
        <v>31</v>
      </c>
      <c r="C149" s="64">
        <v>0</v>
      </c>
      <c r="D149" s="64">
        <v>0</v>
      </c>
      <c r="E149" s="64">
        <v>964.98</v>
      </c>
      <c r="F149" s="64">
        <v>964.98</v>
      </c>
      <c r="G149" s="64">
        <v>675.49</v>
      </c>
    </row>
    <row r="150" spans="1:7" ht="16.2" thickBot="1">
      <c r="A150" s="65">
        <v>3211</v>
      </c>
      <c r="B150" s="63" t="s">
        <v>165</v>
      </c>
      <c r="C150" s="68"/>
      <c r="D150" s="68"/>
      <c r="E150" s="68"/>
      <c r="F150" s="68"/>
      <c r="G150" s="68"/>
    </row>
    <row r="151" spans="1:7" ht="16.2" thickBot="1">
      <c r="A151" s="65">
        <v>3212</v>
      </c>
      <c r="B151" s="63" t="s">
        <v>166</v>
      </c>
      <c r="C151" s="69"/>
      <c r="D151" s="69"/>
      <c r="E151" s="69"/>
      <c r="F151" s="69"/>
      <c r="G151" s="69"/>
    </row>
    <row r="152" spans="1:7" ht="16.2" thickBot="1">
      <c r="A152" s="65">
        <v>3291</v>
      </c>
      <c r="B152" s="63" t="s">
        <v>167</v>
      </c>
      <c r="C152" s="69"/>
      <c r="D152" s="69"/>
      <c r="E152" s="69"/>
      <c r="F152" s="69"/>
      <c r="G152" s="69"/>
    </row>
    <row r="153" spans="1:7" ht="16.2" thickBot="1">
      <c r="A153" s="50" t="s">
        <v>222</v>
      </c>
      <c r="B153" s="50" t="s">
        <v>45</v>
      </c>
      <c r="C153" s="52">
        <f>SUM(C154+C167)</f>
        <v>548403.4</v>
      </c>
      <c r="D153" s="52">
        <f>SUM(D154+D167)</f>
        <v>693253.19</v>
      </c>
      <c r="E153" s="52">
        <f>SUM(E154+E167)</f>
        <v>751631.6</v>
      </c>
      <c r="F153" s="52">
        <f>SUM(F154+F167)</f>
        <v>751631.6</v>
      </c>
      <c r="G153" s="52">
        <f>SUM(G154+G167)</f>
        <v>751631.6</v>
      </c>
    </row>
    <row r="154" spans="1:7" ht="16.2" thickBot="1">
      <c r="A154" s="71" t="s">
        <v>140</v>
      </c>
      <c r="B154" s="54" t="s">
        <v>160</v>
      </c>
      <c r="C154" s="55">
        <f>C155+C159+C163</f>
        <v>28912.76</v>
      </c>
      <c r="D154" s="55">
        <f>SUM(D155+D159+D163)</f>
        <v>34160.6</v>
      </c>
      <c r="E154" s="55">
        <f t="shared" ref="E154:G154" si="47">SUM(E155+E159+E163)</f>
        <v>32131.599999999999</v>
      </c>
      <c r="F154" s="55">
        <f t="shared" si="47"/>
        <v>32131.599999999999</v>
      </c>
      <c r="G154" s="55">
        <f t="shared" si="47"/>
        <v>32131.599999999999</v>
      </c>
    </row>
    <row r="155" spans="1:7" ht="16.2" thickBot="1">
      <c r="A155" s="56" t="s">
        <v>155</v>
      </c>
      <c r="B155" s="57" t="s">
        <v>201</v>
      </c>
      <c r="C155" s="58">
        <f t="shared" ref="C155" si="48">SUM(C157+0)</f>
        <v>6067.33</v>
      </c>
      <c r="D155" s="58">
        <f>SUM(D157+0)</f>
        <v>7300</v>
      </c>
      <c r="E155" s="58">
        <v>7000</v>
      </c>
      <c r="F155" s="58">
        <v>7000</v>
      </c>
      <c r="G155" s="58">
        <v>7000</v>
      </c>
    </row>
    <row r="156" spans="1:7" ht="16.2" thickBot="1">
      <c r="A156" s="79">
        <v>4</v>
      </c>
      <c r="B156" s="80" t="s">
        <v>19</v>
      </c>
      <c r="C156" s="61">
        <f>C157+0</f>
        <v>6067.33</v>
      </c>
      <c r="D156" s="61">
        <v>7300</v>
      </c>
      <c r="E156" s="61">
        <v>7000</v>
      </c>
      <c r="F156" s="61">
        <v>7000</v>
      </c>
      <c r="G156" s="61">
        <v>7000</v>
      </c>
    </row>
    <row r="157" spans="1:7" ht="16.2" thickBot="1">
      <c r="A157" s="62">
        <v>42</v>
      </c>
      <c r="B157" s="63" t="s">
        <v>182</v>
      </c>
      <c r="C157" s="64">
        <v>6067.33</v>
      </c>
      <c r="D157" s="64">
        <v>7300</v>
      </c>
      <c r="E157" s="64">
        <v>7000</v>
      </c>
      <c r="F157" s="64">
        <v>7000</v>
      </c>
      <c r="G157" s="64">
        <v>7000</v>
      </c>
    </row>
    <row r="158" spans="1:7" ht="16.2" thickBot="1">
      <c r="A158" s="65">
        <v>4241</v>
      </c>
      <c r="B158" s="63" t="s">
        <v>202</v>
      </c>
      <c r="C158" s="78"/>
      <c r="D158" s="78"/>
      <c r="E158" s="78"/>
      <c r="F158" s="78"/>
      <c r="G158" s="78"/>
    </row>
    <row r="159" spans="1:7" ht="16.2" thickBot="1">
      <c r="A159" s="56" t="s">
        <v>156</v>
      </c>
      <c r="B159" s="57" t="s">
        <v>203</v>
      </c>
      <c r="C159" s="58">
        <f t="shared" ref="C159" si="49">SUM(C161+0)</f>
        <v>22611.7</v>
      </c>
      <c r="D159" s="58">
        <f>SUM(D161+0)</f>
        <v>26626.6</v>
      </c>
      <c r="E159" s="58">
        <f t="shared" ref="E159" si="50">SUM(E161+0)</f>
        <v>24897.599999999999</v>
      </c>
      <c r="F159" s="58">
        <f t="shared" ref="F159:G159" si="51">SUM(F161+0)</f>
        <v>24897.599999999999</v>
      </c>
      <c r="G159" s="58">
        <f t="shared" si="51"/>
        <v>24897.599999999999</v>
      </c>
    </row>
    <row r="160" spans="1:7" ht="16.2" thickBot="1">
      <c r="A160" s="59">
        <v>3</v>
      </c>
      <c r="B160" s="60" t="s">
        <v>17</v>
      </c>
      <c r="C160" s="73">
        <f>C161+0</f>
        <v>22611.7</v>
      </c>
      <c r="D160" s="73">
        <v>26626.6</v>
      </c>
      <c r="E160" s="73">
        <f>E161+0</f>
        <v>24897.599999999999</v>
      </c>
      <c r="F160" s="73">
        <f>F161+0</f>
        <v>24897.599999999999</v>
      </c>
      <c r="G160" s="73">
        <f>G161+0</f>
        <v>24897.599999999999</v>
      </c>
    </row>
    <row r="161" spans="1:7" ht="16.2" thickBot="1">
      <c r="A161" s="74">
        <v>32</v>
      </c>
      <c r="B161" s="75" t="s">
        <v>31</v>
      </c>
      <c r="C161" s="76">
        <v>22611.7</v>
      </c>
      <c r="D161" s="76">
        <v>26626.6</v>
      </c>
      <c r="E161" s="76">
        <v>24897.599999999999</v>
      </c>
      <c r="F161" s="76">
        <v>24897.599999999999</v>
      </c>
      <c r="G161" s="76">
        <v>24897.599999999999</v>
      </c>
    </row>
    <row r="162" spans="1:7" ht="16.2" thickBot="1">
      <c r="A162" s="77">
        <v>3222</v>
      </c>
      <c r="B162" s="75" t="s">
        <v>177</v>
      </c>
      <c r="C162" s="78"/>
      <c r="D162" s="78"/>
      <c r="E162" s="78"/>
      <c r="F162" s="78"/>
      <c r="G162" s="78"/>
    </row>
    <row r="163" spans="1:7" ht="16.2" thickBot="1">
      <c r="A163" s="56" t="s">
        <v>157</v>
      </c>
      <c r="B163" s="57" t="s">
        <v>204</v>
      </c>
      <c r="C163" s="58">
        <f t="shared" ref="C163" si="52">SUM(C165+0)</f>
        <v>233.73</v>
      </c>
      <c r="D163" s="58">
        <f>SUM(D165+0)</f>
        <v>234</v>
      </c>
      <c r="E163" s="58">
        <f t="shared" ref="E163" si="53">SUM(E165+0)</f>
        <v>234</v>
      </c>
      <c r="F163" s="58">
        <f t="shared" ref="F163:G163" si="54">SUM(F165+0)</f>
        <v>234</v>
      </c>
      <c r="G163" s="58">
        <f t="shared" si="54"/>
        <v>234</v>
      </c>
    </row>
    <row r="164" spans="1:7" ht="16.2" thickBot="1">
      <c r="A164" s="59">
        <v>3</v>
      </c>
      <c r="B164" s="60" t="s">
        <v>17</v>
      </c>
      <c r="C164" s="61">
        <f>C165+0</f>
        <v>233.73</v>
      </c>
      <c r="D164" s="61">
        <v>234</v>
      </c>
      <c r="E164" s="61">
        <v>234</v>
      </c>
      <c r="F164" s="61">
        <v>234</v>
      </c>
      <c r="G164" s="61">
        <v>234</v>
      </c>
    </row>
    <row r="165" spans="1:7" ht="16.2" thickBot="1">
      <c r="A165" s="62">
        <v>38</v>
      </c>
      <c r="B165" s="63" t="s">
        <v>66</v>
      </c>
      <c r="C165" s="64">
        <v>233.73</v>
      </c>
      <c r="D165" s="64">
        <v>234</v>
      </c>
      <c r="E165" s="64">
        <v>234</v>
      </c>
      <c r="F165" s="64">
        <v>234</v>
      </c>
      <c r="G165" s="64">
        <v>234</v>
      </c>
    </row>
    <row r="166" spans="1:7" ht="16.2" thickBot="1">
      <c r="A166" s="65">
        <v>3812</v>
      </c>
      <c r="B166" s="63" t="s">
        <v>205</v>
      </c>
      <c r="C166" s="78"/>
      <c r="D166" s="78"/>
      <c r="E166" s="78"/>
      <c r="F166" s="78"/>
      <c r="G166" s="78"/>
    </row>
    <row r="167" spans="1:7" ht="16.2" thickBot="1">
      <c r="A167" s="71" t="s">
        <v>140</v>
      </c>
      <c r="B167" s="54" t="s">
        <v>172</v>
      </c>
      <c r="C167" s="55">
        <f t="shared" ref="C167" si="55">SUM(C168+C181)</f>
        <v>519490.64</v>
      </c>
      <c r="D167" s="55">
        <f>SUM(D168+D181)</f>
        <v>659092.59</v>
      </c>
      <c r="E167" s="55">
        <f t="shared" ref="E167:G167" si="56">SUM(E168+E181)</f>
        <v>719500</v>
      </c>
      <c r="F167" s="55">
        <f t="shared" si="56"/>
        <v>719500</v>
      </c>
      <c r="G167" s="55">
        <f t="shared" si="56"/>
        <v>719500</v>
      </c>
    </row>
    <row r="168" spans="1:7" ht="16.2" thickBot="1">
      <c r="A168" s="56" t="s">
        <v>148</v>
      </c>
      <c r="B168" s="57" t="s">
        <v>175</v>
      </c>
      <c r="C168" s="58">
        <f t="shared" ref="C168" si="57">SUM(C169+0)</f>
        <v>519260.21</v>
      </c>
      <c r="D168" s="58">
        <f>SUM(D169+0)</f>
        <v>659092.59</v>
      </c>
      <c r="E168" s="58">
        <f t="shared" ref="E168:G168" si="58">SUM(E169+0)</f>
        <v>719500</v>
      </c>
      <c r="F168" s="58">
        <f t="shared" si="58"/>
        <v>719500</v>
      </c>
      <c r="G168" s="58">
        <f t="shared" si="58"/>
        <v>719500</v>
      </c>
    </row>
    <row r="169" spans="1:7" ht="16.2" thickBot="1">
      <c r="A169" s="59">
        <v>3</v>
      </c>
      <c r="B169" s="60" t="s">
        <v>17</v>
      </c>
      <c r="C169" s="61">
        <f t="shared" ref="C169" si="59">SUM(C170+C174)</f>
        <v>519260.21</v>
      </c>
      <c r="D169" s="61">
        <f>SUM(D170+D174)</f>
        <v>659092.59</v>
      </c>
      <c r="E169" s="61">
        <f t="shared" ref="E169:G169" si="60">SUM(E170+E174)</f>
        <v>719500</v>
      </c>
      <c r="F169" s="61">
        <f t="shared" si="60"/>
        <v>719500</v>
      </c>
      <c r="G169" s="61">
        <f t="shared" si="60"/>
        <v>719500</v>
      </c>
    </row>
    <row r="170" spans="1:7" ht="16.2" thickBot="1">
      <c r="A170" s="62">
        <v>31</v>
      </c>
      <c r="B170" s="63" t="s">
        <v>18</v>
      </c>
      <c r="C170" s="67">
        <v>501276.84</v>
      </c>
      <c r="D170" s="67">
        <v>638092.59</v>
      </c>
      <c r="E170" s="67">
        <v>698500</v>
      </c>
      <c r="F170" s="67">
        <v>698500</v>
      </c>
      <c r="G170" s="67">
        <v>698500</v>
      </c>
    </row>
    <row r="171" spans="1:7" ht="16.2" thickBot="1">
      <c r="A171" s="65">
        <v>3111</v>
      </c>
      <c r="B171" s="63" t="s">
        <v>169</v>
      </c>
      <c r="C171" s="66"/>
      <c r="D171" s="66"/>
      <c r="E171" s="66"/>
      <c r="F171" s="66"/>
      <c r="G171" s="66"/>
    </row>
    <row r="172" spans="1:7" ht="16.2" thickBot="1">
      <c r="A172" s="65">
        <v>3121</v>
      </c>
      <c r="B172" s="63" t="s">
        <v>164</v>
      </c>
      <c r="C172" s="68"/>
      <c r="D172" s="68"/>
      <c r="E172" s="68"/>
      <c r="F172" s="68"/>
      <c r="G172" s="68"/>
    </row>
    <row r="173" spans="1:7" ht="16.2" thickBot="1">
      <c r="A173" s="65">
        <v>3132</v>
      </c>
      <c r="B173" s="63" t="s">
        <v>170</v>
      </c>
      <c r="C173" s="68"/>
      <c r="D173" s="68"/>
      <c r="E173" s="68"/>
      <c r="F173" s="68"/>
      <c r="G173" s="68"/>
    </row>
    <row r="174" spans="1:7" ht="16.2" thickBot="1">
      <c r="A174" s="74">
        <v>32</v>
      </c>
      <c r="B174" s="75" t="s">
        <v>31</v>
      </c>
      <c r="C174" s="76">
        <v>17983.37</v>
      </c>
      <c r="D174" s="76">
        <v>21000</v>
      </c>
      <c r="E174" s="76">
        <v>21000</v>
      </c>
      <c r="F174" s="76">
        <v>21000</v>
      </c>
      <c r="G174" s="76">
        <v>21000</v>
      </c>
    </row>
    <row r="175" spans="1:7" ht="16.2" thickBot="1">
      <c r="A175" s="65">
        <v>3211</v>
      </c>
      <c r="B175" s="63" t="s">
        <v>165</v>
      </c>
      <c r="C175" s="78"/>
      <c r="D175" s="78"/>
      <c r="E175" s="78"/>
      <c r="F175" s="78"/>
      <c r="G175" s="78"/>
    </row>
    <row r="176" spans="1:7" ht="16.2" thickBot="1">
      <c r="A176" s="77">
        <v>3212</v>
      </c>
      <c r="B176" s="75" t="s">
        <v>166</v>
      </c>
      <c r="C176" s="78"/>
      <c r="D176" s="78"/>
      <c r="E176" s="78"/>
      <c r="F176" s="78"/>
      <c r="G176" s="78"/>
    </row>
    <row r="177" spans="1:7" ht="16.2" thickBot="1">
      <c r="A177" s="65">
        <v>3214</v>
      </c>
      <c r="B177" s="63" t="s">
        <v>206</v>
      </c>
      <c r="C177" s="78"/>
      <c r="D177" s="78"/>
      <c r="E177" s="78"/>
      <c r="F177" s="78"/>
      <c r="G177" s="78"/>
    </row>
    <row r="178" spans="1:7" ht="16.2" thickBot="1">
      <c r="A178" s="65">
        <v>3237</v>
      </c>
      <c r="B178" s="63" t="s">
        <v>191</v>
      </c>
      <c r="C178" s="78"/>
      <c r="D178" s="78"/>
      <c r="E178" s="78"/>
      <c r="F178" s="78"/>
      <c r="G178" s="78"/>
    </row>
    <row r="179" spans="1:7" ht="16.2" thickBot="1">
      <c r="A179" s="65">
        <v>3295</v>
      </c>
      <c r="B179" s="63" t="s">
        <v>207</v>
      </c>
      <c r="C179" s="78"/>
      <c r="D179" s="78"/>
      <c r="E179" s="78"/>
      <c r="F179" s="78"/>
      <c r="G179" s="78"/>
    </row>
    <row r="180" spans="1:7" ht="16.2" thickBot="1">
      <c r="A180" s="65">
        <v>3299</v>
      </c>
      <c r="B180" s="63" t="s">
        <v>167</v>
      </c>
      <c r="C180" s="78"/>
      <c r="D180" s="78"/>
      <c r="E180" s="78"/>
      <c r="F180" s="78"/>
      <c r="G180" s="78"/>
    </row>
    <row r="181" spans="1:7" ht="16.2" thickBot="1">
      <c r="A181" s="56" t="s">
        <v>141</v>
      </c>
      <c r="B181" s="57" t="s">
        <v>180</v>
      </c>
      <c r="C181" s="58">
        <f>C182+0</f>
        <v>230.43</v>
      </c>
      <c r="D181" s="58">
        <v>0</v>
      </c>
      <c r="E181" s="58">
        <v>0</v>
      </c>
      <c r="F181" s="58">
        <v>0</v>
      </c>
      <c r="G181" s="58">
        <v>0</v>
      </c>
    </row>
    <row r="182" spans="1:7" ht="16.2" thickBot="1">
      <c r="A182" s="79">
        <v>4</v>
      </c>
      <c r="B182" s="80" t="s">
        <v>19</v>
      </c>
      <c r="C182" s="61">
        <f>C183+0</f>
        <v>230.43</v>
      </c>
      <c r="D182" s="61">
        <v>0</v>
      </c>
      <c r="E182" s="61">
        <v>0</v>
      </c>
      <c r="F182" s="61">
        <v>0</v>
      </c>
      <c r="G182" s="61">
        <v>0</v>
      </c>
    </row>
    <row r="183" spans="1:7" ht="16.2" thickBot="1">
      <c r="A183" s="62">
        <v>42</v>
      </c>
      <c r="B183" s="63" t="s">
        <v>182</v>
      </c>
      <c r="C183" s="81">
        <v>230.43</v>
      </c>
      <c r="D183" s="81">
        <v>0</v>
      </c>
      <c r="E183" s="81">
        <v>0</v>
      </c>
      <c r="F183" s="81">
        <v>0</v>
      </c>
      <c r="G183" s="81">
        <v>0</v>
      </c>
    </row>
    <row r="184" spans="1:7" ht="16.2" thickBot="1">
      <c r="A184" s="65">
        <v>4241</v>
      </c>
      <c r="B184" s="63" t="s">
        <v>202</v>
      </c>
      <c r="C184" s="78"/>
      <c r="D184" s="78"/>
      <c r="E184" s="78"/>
      <c r="F184" s="78"/>
      <c r="G184" s="78"/>
    </row>
    <row r="185" spans="1:7" ht="16.2" thickBot="1">
      <c r="A185" s="50" t="s">
        <v>227</v>
      </c>
      <c r="B185" s="50" t="s">
        <v>228</v>
      </c>
      <c r="C185" s="52">
        <f>C186+0</f>
        <v>199.08</v>
      </c>
      <c r="D185" s="52">
        <v>0</v>
      </c>
      <c r="E185" s="52">
        <f>SUM(E190+E203)</f>
        <v>0</v>
      </c>
      <c r="F185" s="52">
        <f>SUM(F190+F203)</f>
        <v>0</v>
      </c>
      <c r="G185" s="52">
        <f>SUM(G190+G203)</f>
        <v>0</v>
      </c>
    </row>
    <row r="186" spans="1:7" ht="16.2" thickBot="1">
      <c r="A186" s="56" t="s">
        <v>141</v>
      </c>
      <c r="B186" s="57" t="s">
        <v>180</v>
      </c>
      <c r="C186" s="58">
        <f>C187+0</f>
        <v>199.08</v>
      </c>
      <c r="D186" s="58">
        <v>0</v>
      </c>
      <c r="E186" s="58">
        <v>0</v>
      </c>
      <c r="F186" s="58">
        <v>0</v>
      </c>
      <c r="G186" s="58">
        <v>0</v>
      </c>
    </row>
    <row r="187" spans="1:7" ht="16.2" thickBot="1">
      <c r="A187" s="79">
        <v>4</v>
      </c>
      <c r="B187" s="80" t="s">
        <v>19</v>
      </c>
      <c r="C187" s="61">
        <f>C188+0</f>
        <v>199.08</v>
      </c>
      <c r="D187" s="61">
        <v>0</v>
      </c>
      <c r="E187" s="61">
        <v>0</v>
      </c>
      <c r="F187" s="61">
        <v>0</v>
      </c>
      <c r="G187" s="61">
        <v>0</v>
      </c>
    </row>
    <row r="188" spans="1:7" ht="16.2" thickBot="1">
      <c r="A188" s="62">
        <v>42</v>
      </c>
      <c r="B188" s="63" t="s">
        <v>182</v>
      </c>
      <c r="C188" s="81">
        <v>199.08</v>
      </c>
      <c r="D188" s="81">
        <v>0</v>
      </c>
      <c r="E188" s="81">
        <v>0</v>
      </c>
      <c r="F188" s="81">
        <v>0</v>
      </c>
      <c r="G188" s="81">
        <v>0</v>
      </c>
    </row>
    <row r="189" spans="1:7" ht="16.2" thickBot="1">
      <c r="A189" s="65">
        <v>4241</v>
      </c>
      <c r="B189" s="63" t="s">
        <v>202</v>
      </c>
      <c r="C189" s="78"/>
      <c r="D189" s="78"/>
      <c r="E189" s="78"/>
      <c r="F189" s="78"/>
      <c r="G189" s="78"/>
    </row>
    <row r="190" spans="1:7" ht="16.2" thickBot="1">
      <c r="A190" s="50" t="s">
        <v>224</v>
      </c>
      <c r="B190" s="50" t="s">
        <v>47</v>
      </c>
      <c r="C190" s="52">
        <f t="shared" ref="C190:C191" si="61">SUM(C191+0)</f>
        <v>952.13</v>
      </c>
      <c r="D190" s="52">
        <f>SUM(D191+0)</f>
        <v>139.29</v>
      </c>
      <c r="E190" s="52">
        <f t="shared" ref="E190:G192" si="62">SUM(E191+0)</f>
        <v>0</v>
      </c>
      <c r="F190" s="52">
        <f t="shared" si="62"/>
        <v>0</v>
      </c>
      <c r="G190" s="52">
        <f t="shared" si="62"/>
        <v>0</v>
      </c>
    </row>
    <row r="191" spans="1:7" ht="16.2" thickBot="1">
      <c r="A191" s="71" t="s">
        <v>140</v>
      </c>
      <c r="B191" s="54" t="s">
        <v>160</v>
      </c>
      <c r="C191" s="55">
        <f t="shared" si="61"/>
        <v>952.13</v>
      </c>
      <c r="D191" s="55">
        <f>SUM(D192+0)</f>
        <v>139.29</v>
      </c>
      <c r="E191" s="55">
        <f t="shared" si="62"/>
        <v>0</v>
      </c>
      <c r="F191" s="55">
        <f t="shared" si="62"/>
        <v>0</v>
      </c>
      <c r="G191" s="55">
        <f t="shared" si="62"/>
        <v>0</v>
      </c>
    </row>
    <row r="192" spans="1:7" ht="16.2" thickBot="1">
      <c r="A192" s="56" t="s">
        <v>158</v>
      </c>
      <c r="B192" s="57" t="s">
        <v>208</v>
      </c>
      <c r="C192" s="58">
        <f>SUM(C194+C198)</f>
        <v>952.13</v>
      </c>
      <c r="D192" s="58">
        <f>SUM(D193+0)</f>
        <v>139.29</v>
      </c>
      <c r="E192" s="58">
        <f t="shared" si="62"/>
        <v>0</v>
      </c>
      <c r="F192" s="58">
        <f t="shared" si="62"/>
        <v>0</v>
      </c>
      <c r="G192" s="58">
        <f t="shared" si="62"/>
        <v>0</v>
      </c>
    </row>
    <row r="193" spans="1:7" ht="16.2" thickBot="1">
      <c r="A193" s="59">
        <v>3</v>
      </c>
      <c r="B193" s="60" t="s">
        <v>17</v>
      </c>
      <c r="C193" s="61">
        <f>C194+0</f>
        <v>575.51</v>
      </c>
      <c r="D193" s="61">
        <f>SUM(D194+D198)</f>
        <v>139.29</v>
      </c>
      <c r="E193" s="61">
        <f t="shared" ref="E193:G193" si="63">SUM(E194+E198)</f>
        <v>0</v>
      </c>
      <c r="F193" s="61">
        <f t="shared" si="63"/>
        <v>0</v>
      </c>
      <c r="G193" s="61">
        <f t="shared" si="63"/>
        <v>0</v>
      </c>
    </row>
    <row r="194" spans="1:7" ht="16.2" thickBot="1">
      <c r="A194" s="74">
        <v>32</v>
      </c>
      <c r="B194" s="75" t="s">
        <v>31</v>
      </c>
      <c r="C194" s="76">
        <v>575.51</v>
      </c>
      <c r="D194" s="76">
        <v>30.1</v>
      </c>
      <c r="E194" s="76">
        <v>0</v>
      </c>
      <c r="F194" s="76">
        <v>0</v>
      </c>
      <c r="G194" s="76">
        <v>0</v>
      </c>
    </row>
    <row r="195" spans="1:7" ht="16.2" thickBot="1">
      <c r="A195" s="77">
        <v>3222</v>
      </c>
      <c r="B195" s="75" t="s">
        <v>177</v>
      </c>
      <c r="C195" s="78"/>
      <c r="D195" s="78"/>
      <c r="E195" s="78"/>
      <c r="F195" s="78"/>
      <c r="G195" s="78"/>
    </row>
    <row r="196" spans="1:7" ht="16.2" thickBot="1">
      <c r="A196" s="65">
        <v>3299</v>
      </c>
      <c r="B196" s="63" t="s">
        <v>167</v>
      </c>
      <c r="C196" s="78"/>
      <c r="D196" s="78"/>
      <c r="E196" s="78"/>
      <c r="F196" s="78"/>
      <c r="G196" s="78"/>
    </row>
    <row r="197" spans="1:7" ht="16.2" thickBot="1">
      <c r="A197" s="79">
        <v>4</v>
      </c>
      <c r="B197" s="80" t="s">
        <v>19</v>
      </c>
      <c r="C197" s="61"/>
      <c r="D197" s="61"/>
      <c r="E197" s="61"/>
      <c r="F197" s="61"/>
      <c r="G197" s="61"/>
    </row>
    <row r="198" spans="1:7" ht="16.2" thickBot="1">
      <c r="A198" s="62">
        <v>42</v>
      </c>
      <c r="B198" s="63" t="s">
        <v>182</v>
      </c>
      <c r="C198" s="81">
        <v>376.62</v>
      </c>
      <c r="D198" s="81">
        <v>109.19</v>
      </c>
      <c r="E198" s="81">
        <v>0</v>
      </c>
      <c r="F198" s="81">
        <v>0</v>
      </c>
      <c r="G198" s="81">
        <v>0</v>
      </c>
    </row>
    <row r="199" spans="1:7" ht="16.2" thickBot="1">
      <c r="A199" s="65">
        <v>4221</v>
      </c>
      <c r="B199" s="63" t="s">
        <v>209</v>
      </c>
      <c r="C199" s="78"/>
      <c r="D199" s="78"/>
      <c r="E199" s="78"/>
      <c r="F199" s="78"/>
      <c r="G199" s="78"/>
    </row>
    <row r="200" spans="1:7" ht="16.2" thickBot="1">
      <c r="A200" s="50" t="s">
        <v>159</v>
      </c>
      <c r="B200" s="50" t="s">
        <v>210</v>
      </c>
      <c r="C200" s="52">
        <f t="shared" ref="C200" si="64">SUM(C201+C210+C230)</f>
        <v>0</v>
      </c>
      <c r="D200" s="52">
        <f>SUM(D201+E210+E230)</f>
        <v>0</v>
      </c>
      <c r="E200" s="52">
        <f>SUM(E201+F210+F230)</f>
        <v>0</v>
      </c>
      <c r="F200" s="52">
        <f>SUM(F201+G210+G230)</f>
        <v>0</v>
      </c>
      <c r="G200" s="52">
        <f>SUM(G201+H210+H230)</f>
        <v>0</v>
      </c>
    </row>
    <row r="201" spans="1:7" ht="16.2" thickBot="1">
      <c r="A201" s="50" t="s">
        <v>223</v>
      </c>
      <c r="B201" s="50" t="s">
        <v>56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</row>
    <row r="202" spans="1:7" ht="16.2" thickBot="1">
      <c r="A202" s="71" t="s">
        <v>145</v>
      </c>
      <c r="B202" s="54" t="s">
        <v>172</v>
      </c>
      <c r="C202" s="55">
        <v>0</v>
      </c>
      <c r="D202" s="55">
        <v>0</v>
      </c>
      <c r="E202" s="55">
        <v>0</v>
      </c>
      <c r="F202" s="55">
        <v>0</v>
      </c>
      <c r="G202" s="55">
        <v>0</v>
      </c>
    </row>
    <row r="203" spans="1:7" ht="16.2" thickBot="1">
      <c r="A203" s="56" t="s">
        <v>141</v>
      </c>
      <c r="B203" s="57" t="s">
        <v>180</v>
      </c>
      <c r="C203" s="58">
        <v>0</v>
      </c>
      <c r="D203" s="58">
        <v>0</v>
      </c>
      <c r="E203" s="58">
        <v>0</v>
      </c>
      <c r="F203" s="58">
        <v>0</v>
      </c>
      <c r="G203" s="58">
        <v>0</v>
      </c>
    </row>
    <row r="204" spans="1:7" ht="16.2" thickBot="1">
      <c r="A204" s="79">
        <v>4</v>
      </c>
      <c r="B204" s="80" t="s">
        <v>19</v>
      </c>
      <c r="C204" s="61"/>
      <c r="D204" s="61"/>
      <c r="E204" s="61"/>
      <c r="F204" s="61"/>
      <c r="G204" s="61"/>
    </row>
    <row r="205" spans="1:7" ht="16.2" thickBot="1">
      <c r="A205" s="62">
        <v>42</v>
      </c>
      <c r="B205" s="63" t="s">
        <v>182</v>
      </c>
      <c r="C205" s="81">
        <v>0</v>
      </c>
      <c r="D205" s="81">
        <v>0</v>
      </c>
      <c r="E205" s="81">
        <v>0</v>
      </c>
      <c r="F205" s="81">
        <v>0</v>
      </c>
      <c r="G205" s="81">
        <v>0</v>
      </c>
    </row>
    <row r="206" spans="1:7" ht="16.2" thickBot="1">
      <c r="A206" s="65">
        <v>4221</v>
      </c>
      <c r="B206" s="63" t="s">
        <v>209</v>
      </c>
      <c r="C206" s="78"/>
      <c r="D206" s="78"/>
      <c r="E206" s="78"/>
      <c r="F206" s="78"/>
      <c r="G206" s="78"/>
    </row>
  </sheetData>
  <mergeCells count="3">
    <mergeCell ref="A6:B6"/>
    <mergeCell ref="A1:H1"/>
    <mergeCell ref="A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E32 E120 E144 D52 D64 D6 C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Ivanka Novak Kuljiš</cp:lastModifiedBy>
  <cp:lastPrinted>2024-11-21T13:51:41Z</cp:lastPrinted>
  <dcterms:created xsi:type="dcterms:W3CDTF">2022-08-12T12:51:27Z</dcterms:created>
  <dcterms:modified xsi:type="dcterms:W3CDTF">2024-12-20T10:18:36Z</dcterms:modified>
</cp:coreProperties>
</file>