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B4FD6633-7533-45AD-9468-2C7C3273B2CF}" xr6:coauthVersionLast="47" xr6:coauthVersionMax="47" xr10:uidLastSave="{00000000-0000-0000-0000-000000000000}"/>
  <bookViews>
    <workbookView xWindow="-108" yWindow="-108" windowWidth="23256" windowHeight="12576" tabRatio="929" activeTab="5" xr2:uid="{00000000-000D-0000-FFFF-FFFF00000000}"/>
  </bookViews>
  <sheets>
    <sheet name="SAŽETAK" sheetId="1" r:id="rId1"/>
    <sheet name=" P I R po ekonomskoj kl." sheetId="9" r:id="rId2"/>
    <sheet name=" Račun P I R po izvorima" sheetId="3" r:id="rId3"/>
    <sheet name="Rashodi prema funkcijskoj kl." sheetId="5" r:id="rId4"/>
    <sheet name="Račun financiranja" sheetId="6" r:id="rId5"/>
    <sheet name="Posebni dio" sheetId="7" r:id="rId6"/>
  </sheets>
  <externalReferences>
    <externalReference r:id="rId7"/>
  </externalReferences>
  <definedNames>
    <definedName name="_xlnm.Print_Titles" localSheetId="2">' Račun P I R po izvorima'!$34:$34</definedName>
    <definedName name="_xlnm.Print_Titles" localSheetId="5">'Posebni dio'!$5:$5</definedName>
    <definedName name="_xlnm.Print_Titles" localSheetId="3">'Rashodi prema funkcijskoj kl.'!$9:$9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2" i="1"/>
  <c r="A2" i="9"/>
  <c r="A2" i="3"/>
  <c r="A2" i="5"/>
  <c r="B9" i="5"/>
  <c r="D9" i="5"/>
  <c r="E9" i="5"/>
  <c r="F9" i="5"/>
  <c r="G9" i="5"/>
  <c r="A2" i="6"/>
  <c r="F10" i="3"/>
  <c r="F11" i="3"/>
  <c r="F17" i="3"/>
  <c r="F20" i="3"/>
  <c r="F24" i="3"/>
  <c r="F28" i="3"/>
  <c r="K21" i="1"/>
  <c r="K22" i="1" s="1"/>
  <c r="K28" i="1" s="1"/>
  <c r="K29" i="1" s="1"/>
  <c r="G9" i="1"/>
  <c r="H9" i="1"/>
  <c r="I9" i="1"/>
  <c r="J9" i="1"/>
  <c r="K9" i="1"/>
  <c r="F9" i="1"/>
  <c r="G11" i="1"/>
  <c r="J21" i="1"/>
  <c r="I21" i="1"/>
  <c r="H21" i="1"/>
  <c r="G21" i="1"/>
  <c r="F21" i="1"/>
  <c r="K11" i="1"/>
  <c r="J11" i="1"/>
  <c r="I11" i="1"/>
  <c r="H11" i="1"/>
  <c r="F11" i="1"/>
  <c r="G14" i="1" l="1"/>
  <c r="I14" i="1"/>
  <c r="H22" i="1" s="1"/>
  <c r="H14" i="1"/>
  <c r="J14" i="1"/>
  <c r="I22" i="1" s="1"/>
  <c r="I28" i="1" s="1"/>
  <c r="F14" i="1"/>
  <c r="K14" i="1"/>
  <c r="J22" i="1" l="1"/>
  <c r="J28" i="1" s="1"/>
  <c r="J29" i="1" s="1"/>
  <c r="I29" i="1"/>
  <c r="F51" i="3" l="1"/>
  <c r="F86" i="3"/>
  <c r="F99" i="3"/>
  <c r="F97" i="3" s="1"/>
  <c r="F64" i="3"/>
  <c r="G20" i="9"/>
  <c r="H20" i="9"/>
  <c r="I20" i="9"/>
  <c r="G25" i="9"/>
  <c r="I25" i="9"/>
  <c r="H25" i="9"/>
  <c r="F39" i="3"/>
  <c r="G97" i="3"/>
  <c r="H97" i="3"/>
  <c r="I97" i="3"/>
  <c r="J97" i="3"/>
  <c r="E9" i="9"/>
  <c r="H9" i="9"/>
  <c r="I9" i="9"/>
  <c r="E106" i="3"/>
  <c r="E105" i="3"/>
  <c r="E100" i="3"/>
  <c r="J99" i="3"/>
  <c r="I99" i="3"/>
  <c r="H99" i="3"/>
  <c r="G99" i="3"/>
  <c r="E92" i="3"/>
  <c r="E86" i="3" s="1"/>
  <c r="J86" i="3"/>
  <c r="I86" i="3"/>
  <c r="H86" i="3"/>
  <c r="G86" i="3"/>
  <c r="E67" i="3"/>
  <c r="E64" i="3" s="1"/>
  <c r="J64" i="3"/>
  <c r="I64" i="3"/>
  <c r="H64" i="3"/>
  <c r="G64" i="3"/>
  <c r="E60" i="3"/>
  <c r="E59" i="3"/>
  <c r="E58" i="3"/>
  <c r="E57" i="3"/>
  <c r="E56" i="3"/>
  <c r="E55" i="3"/>
  <c r="J51" i="3"/>
  <c r="I51" i="3"/>
  <c r="H51" i="3"/>
  <c r="G51" i="3"/>
  <c r="E46" i="3"/>
  <c r="E45" i="3"/>
  <c r="J39" i="3"/>
  <c r="I39" i="3"/>
  <c r="H39" i="3"/>
  <c r="G39" i="3"/>
  <c r="J28" i="3"/>
  <c r="I28" i="3"/>
  <c r="H28" i="3"/>
  <c r="G28" i="3"/>
  <c r="E28" i="3"/>
  <c r="J24" i="3"/>
  <c r="I24" i="3"/>
  <c r="H24" i="3"/>
  <c r="G24" i="3"/>
  <c r="E24" i="3"/>
  <c r="J20" i="3"/>
  <c r="I20" i="3"/>
  <c r="H20" i="3"/>
  <c r="G20" i="3"/>
  <c r="E20" i="3"/>
  <c r="H17" i="3"/>
  <c r="G17" i="3"/>
  <c r="J11" i="3"/>
  <c r="I11" i="3"/>
  <c r="H11" i="3"/>
  <c r="G11" i="3"/>
  <c r="E11" i="3"/>
  <c r="G38" i="5"/>
  <c r="F38" i="5"/>
  <c r="E38" i="5"/>
  <c r="D38" i="5"/>
  <c r="B38" i="5"/>
  <c r="F38" i="3" l="1"/>
  <c r="F37" i="3" s="1"/>
  <c r="I19" i="9"/>
  <c r="G19" i="9"/>
  <c r="H19" i="9"/>
  <c r="E99" i="3"/>
  <c r="E97" i="3" s="1"/>
  <c r="E51" i="3"/>
  <c r="G38" i="3"/>
  <c r="G37" i="3" s="1"/>
  <c r="H38" i="3"/>
  <c r="H37" i="3" s="1"/>
  <c r="E39" i="3"/>
  <c r="E10" i="3"/>
  <c r="J10" i="3"/>
  <c r="J38" i="3"/>
  <c r="J37" i="3" s="1"/>
  <c r="I38" i="3"/>
  <c r="I37" i="3" s="1"/>
  <c r="I10" i="3"/>
  <c r="H10" i="3"/>
  <c r="G10" i="3"/>
  <c r="E38" i="3"/>
  <c r="E37" i="3" s="1"/>
  <c r="F100" i="7" l="1"/>
  <c r="G100" i="7"/>
  <c r="H100" i="7"/>
  <c r="E89" i="7"/>
  <c r="E100" i="7"/>
  <c r="D5" i="7"/>
  <c r="D6" i="7"/>
  <c r="D7" i="7"/>
  <c r="D8" i="7"/>
  <c r="D9" i="7"/>
  <c r="D10" i="7"/>
  <c r="D11" i="7"/>
  <c r="D50" i="7"/>
  <c r="D49" i="7" s="1"/>
  <c r="D51" i="7"/>
  <c r="D52" i="7"/>
  <c r="D54" i="7"/>
  <c r="D57" i="7"/>
  <c r="D64" i="7"/>
  <c r="D63" i="7" s="1"/>
  <c r="D111" i="7"/>
  <c r="D108" i="7"/>
  <c r="D107" i="7" s="1"/>
  <c r="D154" i="7"/>
  <c r="D153" i="7" s="1"/>
  <c r="E164" i="7"/>
  <c r="F164" i="7"/>
  <c r="G164" i="7"/>
  <c r="H164" i="7"/>
  <c r="D160" i="7"/>
  <c r="D164" i="7"/>
  <c r="C164" i="7"/>
  <c r="E155" i="7"/>
  <c r="D155" i="7"/>
  <c r="D158" i="7"/>
  <c r="D156" i="7"/>
  <c r="D150" i="7"/>
  <c r="D151" i="7"/>
  <c r="D148" i="7"/>
  <c r="D147" i="7" s="1"/>
  <c r="D142" i="7"/>
  <c r="D141" i="7" s="1"/>
  <c r="D140" i="7" s="1"/>
  <c r="D139" i="7" s="1"/>
  <c r="D136" i="7"/>
  <c r="D135" i="7" s="1"/>
  <c r="D134" i="7" s="1"/>
  <c r="D133" i="7" s="1"/>
  <c r="D131" i="7"/>
  <c r="D130" i="7" s="1"/>
  <c r="D125" i="7" s="1"/>
  <c r="D127" i="7"/>
  <c r="D126" i="7" s="1"/>
  <c r="D122" i="7"/>
  <c r="D123" i="7"/>
  <c r="D119" i="7"/>
  <c r="D120" i="7"/>
  <c r="D116" i="7"/>
  <c r="D117" i="7"/>
  <c r="D112" i="7"/>
  <c r="D114" i="7"/>
  <c r="D113" i="7" s="1"/>
  <c r="H104" i="7"/>
  <c r="F105" i="7"/>
  <c r="F104" i="7" s="1"/>
  <c r="G105" i="7"/>
  <c r="G104" i="7" s="1"/>
  <c r="H105" i="7"/>
  <c r="D105" i="7"/>
  <c r="D104" i="7" s="1"/>
  <c r="H102" i="7"/>
  <c r="H101" i="7" s="1"/>
  <c r="G102" i="7"/>
  <c r="G101" i="7" s="1"/>
  <c r="F102" i="7"/>
  <c r="F101" i="7" s="1"/>
  <c r="D102" i="7"/>
  <c r="D101" i="7" s="1"/>
  <c r="D96" i="7"/>
  <c r="D97" i="7"/>
  <c r="D93" i="7"/>
  <c r="D92" i="7" s="1"/>
  <c r="D91" i="7" s="1"/>
  <c r="D90" i="7" s="1"/>
  <c r="G85" i="7"/>
  <c r="H85" i="7"/>
  <c r="D86" i="7"/>
  <c r="D84" i="7" s="1"/>
  <c r="E86" i="7"/>
  <c r="E84" i="7" s="1"/>
  <c r="F86" i="7"/>
  <c r="F84" i="7" s="1"/>
  <c r="G86" i="7"/>
  <c r="G84" i="7" s="1"/>
  <c r="H86" i="7"/>
  <c r="H84" i="7" s="1"/>
  <c r="E87" i="7"/>
  <c r="F87" i="7"/>
  <c r="G87" i="7"/>
  <c r="H87" i="7"/>
  <c r="D80" i="7"/>
  <c r="D79" i="7" s="1"/>
  <c r="D81" i="7"/>
  <c r="D82" i="7"/>
  <c r="G81" i="7"/>
  <c r="H81" i="7"/>
  <c r="D76" i="7"/>
  <c r="D73" i="7"/>
  <c r="D74" i="7"/>
  <c r="D70" i="7"/>
  <c r="D69" i="7" s="1"/>
  <c r="D68" i="7" s="1"/>
  <c r="D65" i="7"/>
  <c r="D58" i="7"/>
  <c r="D59" i="7"/>
  <c r="D61" i="7"/>
  <c r="D45" i="7"/>
  <c r="D44" i="7" s="1"/>
  <c r="D43" i="7" s="1"/>
  <c r="D46" i="7"/>
  <c r="D40" i="7"/>
  <c r="D37" i="7"/>
  <c r="D33" i="7" s="1"/>
  <c r="D38" i="7"/>
  <c r="E33" i="7"/>
  <c r="D35" i="7"/>
  <c r="D42" i="7" l="1"/>
  <c r="D100" i="7"/>
  <c r="D99" i="7" s="1"/>
  <c r="D89" i="7" s="1"/>
  <c r="D146" i="7"/>
  <c r="D145" i="7"/>
  <c r="D85" i="7"/>
  <c r="E85" i="7"/>
  <c r="F85" i="7"/>
  <c r="E26" i="7" l="1"/>
  <c r="F26" i="7"/>
  <c r="G26" i="7"/>
  <c r="H26" i="7"/>
  <c r="E27" i="7"/>
  <c r="F27" i="7"/>
  <c r="G27" i="7"/>
  <c r="H27" i="7"/>
  <c r="D26" i="7"/>
  <c r="D27" i="7"/>
  <c r="D30" i="7"/>
  <c r="D29" i="7" s="1"/>
  <c r="D15" i="7" s="1"/>
  <c r="D14" i="7" s="1"/>
  <c r="D13" i="7" s="1"/>
  <c r="D23" i="7"/>
  <c r="D24" i="7"/>
  <c r="G19" i="7"/>
  <c r="D20" i="7"/>
  <c r="D19" i="7" s="1"/>
  <c r="E20" i="7"/>
  <c r="E19" i="7" s="1"/>
  <c r="F20" i="7"/>
  <c r="F19" i="7" s="1"/>
  <c r="G20" i="7"/>
  <c r="H20" i="7"/>
  <c r="H19" i="7" s="1"/>
  <c r="H16" i="7"/>
  <c r="H17" i="7"/>
  <c r="G16" i="7"/>
  <c r="G17" i="7"/>
  <c r="F16" i="7"/>
  <c r="F17" i="7"/>
  <c r="E16" i="7"/>
  <c r="E17" i="7"/>
  <c r="D16" i="7"/>
  <c r="D17" i="7"/>
  <c r="E34" i="7"/>
  <c r="E105" i="7"/>
  <c r="E104" i="7" s="1"/>
  <c r="E102" i="7"/>
  <c r="E101" i="7" s="1"/>
  <c r="C105" i="7"/>
  <c r="C104" i="7" s="1"/>
  <c r="C102" i="7"/>
  <c r="C101" i="7" s="1"/>
  <c r="E23" i="7"/>
  <c r="F23" i="7"/>
  <c r="G23" i="7"/>
  <c r="H23" i="7"/>
  <c r="E30" i="7"/>
  <c r="E29" i="7" s="1"/>
  <c r="E15" i="7" s="1"/>
  <c r="E14" i="7" s="1"/>
  <c r="E13" i="7" s="1"/>
  <c r="F30" i="7"/>
  <c r="F29" i="7" s="1"/>
  <c r="G30" i="7"/>
  <c r="G29" i="7" s="1"/>
  <c r="G15" i="7" s="1"/>
  <c r="G14" i="7" s="1"/>
  <c r="G13" i="7" s="1"/>
  <c r="H30" i="7"/>
  <c r="H29" i="7" s="1"/>
  <c r="E35" i="7"/>
  <c r="F35" i="7"/>
  <c r="G35" i="7"/>
  <c r="H35" i="7"/>
  <c r="E46" i="7"/>
  <c r="E45" i="7" s="1"/>
  <c r="E44" i="7" s="1"/>
  <c r="E43" i="7" s="1"/>
  <c r="F46" i="7"/>
  <c r="F45" i="7" s="1"/>
  <c r="F44" i="7" s="1"/>
  <c r="F43" i="7" s="1"/>
  <c r="G46" i="7"/>
  <c r="G45" i="7" s="1"/>
  <c r="G44" i="7" s="1"/>
  <c r="G43" i="7" s="1"/>
  <c r="H46" i="7"/>
  <c r="H45" i="7" s="1"/>
  <c r="H44" i="7" s="1"/>
  <c r="H43" i="7" s="1"/>
  <c r="E52" i="7"/>
  <c r="E51" i="7" s="1"/>
  <c r="E50" i="7" s="1"/>
  <c r="E49" i="7" s="1"/>
  <c r="F52" i="7"/>
  <c r="F51" i="7" s="1"/>
  <c r="F50" i="7" s="1"/>
  <c r="G52" i="7"/>
  <c r="G51" i="7" s="1"/>
  <c r="G50" i="7" s="1"/>
  <c r="G49" i="7" s="1"/>
  <c r="H52" i="7"/>
  <c r="H51" i="7" s="1"/>
  <c r="H50" i="7" s="1"/>
  <c r="H49" i="7" s="1"/>
  <c r="E65" i="7"/>
  <c r="E64" i="7" s="1"/>
  <c r="F65" i="7"/>
  <c r="F64" i="7" s="1"/>
  <c r="G65" i="7"/>
  <c r="G64" i="7" s="1"/>
  <c r="H65" i="7"/>
  <c r="H64" i="7" s="1"/>
  <c r="E66" i="7"/>
  <c r="E70" i="7"/>
  <c r="E69" i="7" s="1"/>
  <c r="F70" i="7"/>
  <c r="F69" i="7" s="1"/>
  <c r="G70" i="7"/>
  <c r="G69" i="7" s="1"/>
  <c r="H70" i="7"/>
  <c r="H69" i="7" s="1"/>
  <c r="E73" i="7"/>
  <c r="F73" i="7"/>
  <c r="G73" i="7"/>
  <c r="H73" i="7"/>
  <c r="E74" i="7"/>
  <c r="F74" i="7"/>
  <c r="G74" i="7"/>
  <c r="H74" i="7"/>
  <c r="E76" i="7"/>
  <c r="F76" i="7"/>
  <c r="G76" i="7"/>
  <c r="H76" i="7"/>
  <c r="E77" i="7"/>
  <c r="E81" i="7"/>
  <c r="E80" i="7" s="1"/>
  <c r="E79" i="7" s="1"/>
  <c r="F81" i="7"/>
  <c r="F80" i="7" s="1"/>
  <c r="G80" i="7"/>
  <c r="H80" i="7"/>
  <c r="E82" i="7"/>
  <c r="F82" i="7"/>
  <c r="G82" i="7"/>
  <c r="H82" i="7"/>
  <c r="E93" i="7"/>
  <c r="E92" i="7" s="1"/>
  <c r="E91" i="7" s="1"/>
  <c r="E90" i="7" s="1"/>
  <c r="F93" i="7"/>
  <c r="F92" i="7" s="1"/>
  <c r="F91" i="7" s="1"/>
  <c r="F90" i="7" s="1"/>
  <c r="G93" i="7"/>
  <c r="G92" i="7" s="1"/>
  <c r="G91" i="7" s="1"/>
  <c r="G90" i="7" s="1"/>
  <c r="H93" i="7"/>
  <c r="H92" i="7" s="1"/>
  <c r="H91" i="7" s="1"/>
  <c r="H90" i="7" s="1"/>
  <c r="E108" i="7"/>
  <c r="E107" i="7" s="1"/>
  <c r="E99" i="7" s="1"/>
  <c r="F108" i="7"/>
  <c r="F107" i="7" s="1"/>
  <c r="F99" i="7" s="1"/>
  <c r="G108" i="7"/>
  <c r="G107" i="7" s="1"/>
  <c r="G99" i="7" s="1"/>
  <c r="H108" i="7"/>
  <c r="H107" i="7" s="1"/>
  <c r="H99" i="7" s="1"/>
  <c r="E114" i="7"/>
  <c r="E113" i="7" s="1"/>
  <c r="E116" i="7"/>
  <c r="F116" i="7"/>
  <c r="G116" i="7"/>
  <c r="H116" i="7"/>
  <c r="E117" i="7"/>
  <c r="F117" i="7"/>
  <c r="G117" i="7"/>
  <c r="H117" i="7"/>
  <c r="E119" i="7"/>
  <c r="F119" i="7"/>
  <c r="G119" i="7"/>
  <c r="H119" i="7"/>
  <c r="E120" i="7"/>
  <c r="E122" i="7"/>
  <c r="F122" i="7"/>
  <c r="G122" i="7"/>
  <c r="H122" i="7"/>
  <c r="E123" i="7"/>
  <c r="F123" i="7"/>
  <c r="G123" i="7"/>
  <c r="H123" i="7"/>
  <c r="E127" i="7"/>
  <c r="E126" i="7" s="1"/>
  <c r="E125" i="7" s="1"/>
  <c r="F127" i="7"/>
  <c r="F126" i="7" s="1"/>
  <c r="F125" i="7" s="1"/>
  <c r="G127" i="7"/>
  <c r="G126" i="7" s="1"/>
  <c r="G125" i="7" s="1"/>
  <c r="H127" i="7"/>
  <c r="H126" i="7" s="1"/>
  <c r="H125" i="7" s="1"/>
  <c r="E136" i="7"/>
  <c r="E135" i="7" s="1"/>
  <c r="E134" i="7" s="1"/>
  <c r="E133" i="7" s="1"/>
  <c r="F136" i="7"/>
  <c r="F135" i="7" s="1"/>
  <c r="F134" i="7" s="1"/>
  <c r="F133" i="7" s="1"/>
  <c r="G136" i="7"/>
  <c r="G135" i="7" s="1"/>
  <c r="G134" i="7" s="1"/>
  <c r="G133" i="7" s="1"/>
  <c r="H136" i="7"/>
  <c r="H135" i="7" s="1"/>
  <c r="H134" i="7" s="1"/>
  <c r="H133" i="7" s="1"/>
  <c r="E142" i="7"/>
  <c r="E141" i="7" s="1"/>
  <c r="E140" i="7" s="1"/>
  <c r="E139" i="7" s="1"/>
  <c r="F142" i="7"/>
  <c r="F141" i="7" s="1"/>
  <c r="F140" i="7" s="1"/>
  <c r="F139" i="7" s="1"/>
  <c r="G142" i="7"/>
  <c r="G141" i="7" s="1"/>
  <c r="G140" i="7" s="1"/>
  <c r="G139" i="7" s="1"/>
  <c r="H142" i="7"/>
  <c r="H141" i="7" s="1"/>
  <c r="H140" i="7" s="1"/>
  <c r="H139" i="7" s="1"/>
  <c r="E150" i="7"/>
  <c r="E145" i="7" s="1"/>
  <c r="F150" i="7"/>
  <c r="F145" i="7" s="1"/>
  <c r="G150" i="7"/>
  <c r="G145" i="7" s="1"/>
  <c r="H150" i="7"/>
  <c r="H145" i="7" s="1"/>
  <c r="E151" i="7"/>
  <c r="E146" i="7" s="1"/>
  <c r="F151" i="7"/>
  <c r="F146" i="7" s="1"/>
  <c r="G151" i="7"/>
  <c r="G146" i="7" s="1"/>
  <c r="H151" i="7"/>
  <c r="H146" i="7" s="1"/>
  <c r="E160" i="7"/>
  <c r="E11" i="7" s="1"/>
  <c r="F160" i="7"/>
  <c r="F11" i="7" s="1"/>
  <c r="G160" i="7"/>
  <c r="G11" i="7" s="1"/>
  <c r="H160" i="7"/>
  <c r="H11" i="7" s="1"/>
  <c r="C148" i="7"/>
  <c r="C147" i="7" s="1"/>
  <c r="C146" i="7" s="1"/>
  <c r="C82" i="7"/>
  <c r="C61" i="7"/>
  <c r="C59" i="7"/>
  <c r="C40" i="7"/>
  <c r="C38" i="7"/>
  <c r="C27" i="7"/>
  <c r="C24" i="7"/>
  <c r="C17" i="7"/>
  <c r="C158" i="7"/>
  <c r="C156" i="7"/>
  <c r="C131" i="7"/>
  <c r="C130" i="7" s="1"/>
  <c r="C120" i="7"/>
  <c r="C114" i="7"/>
  <c r="C113" i="7" s="1"/>
  <c r="C97" i="7"/>
  <c r="C96" i="7"/>
  <c r="C58" i="7"/>
  <c r="C57" i="7" s="1"/>
  <c r="C56" i="7" s="1"/>
  <c r="C37" i="7"/>
  <c r="C33" i="7" s="1"/>
  <c r="C26" i="7"/>
  <c r="E25" i="9"/>
  <c r="D25" i="9"/>
  <c r="F15" i="7" l="1"/>
  <c r="F14" i="7" s="1"/>
  <c r="F13" i="7" s="1"/>
  <c r="F7" i="7" s="1"/>
  <c r="H15" i="7"/>
  <c r="H14" i="7" s="1"/>
  <c r="H13" i="7" s="1"/>
  <c r="H7" i="7" s="1"/>
  <c r="E112" i="7"/>
  <c r="E111" i="7" s="1"/>
  <c r="E10" i="7" s="1"/>
  <c r="H112" i="7"/>
  <c r="H111" i="7" s="1"/>
  <c r="H89" i="7" s="1"/>
  <c r="H10" i="7" s="1"/>
  <c r="H68" i="7"/>
  <c r="H63" i="7" s="1"/>
  <c r="H54" i="7" s="1"/>
  <c r="H9" i="7" s="1"/>
  <c r="F68" i="7"/>
  <c r="F63" i="7" s="1"/>
  <c r="F54" i="7" s="1"/>
  <c r="F9" i="7" s="1"/>
  <c r="F112" i="7"/>
  <c r="F111" i="7" s="1"/>
  <c r="F89" i="7" s="1"/>
  <c r="F10" i="7" s="1"/>
  <c r="G112" i="7"/>
  <c r="G111" i="7" s="1"/>
  <c r="G89" i="7" s="1"/>
  <c r="G10" i="7" s="1"/>
  <c r="G68" i="7"/>
  <c r="G63" i="7" s="1"/>
  <c r="G54" i="7" s="1"/>
  <c r="G9" i="7" s="1"/>
  <c r="E68" i="7"/>
  <c r="E63" i="7" s="1"/>
  <c r="G42" i="7"/>
  <c r="G8" i="7" s="1"/>
  <c r="G7" i="7"/>
  <c r="F42" i="7"/>
  <c r="F8" i="7" s="1"/>
  <c r="E42" i="7"/>
  <c r="E8" i="7" s="1"/>
  <c r="E7" i="7"/>
  <c r="H42" i="7"/>
  <c r="H8" i="7" s="1"/>
  <c r="C155" i="7"/>
  <c r="C154" i="7" s="1"/>
  <c r="C153" i="7" s="1"/>
  <c r="C16" i="7"/>
  <c r="E54" i="7" l="1"/>
  <c r="E9" i="7" s="1"/>
  <c r="H6" i="7"/>
  <c r="H5" i="7" s="1"/>
  <c r="G6" i="7"/>
  <c r="G5" i="7" s="1"/>
  <c r="E20" i="9"/>
  <c r="F25" i="9"/>
  <c r="F20" i="9"/>
  <c r="D20" i="9"/>
  <c r="C52" i="7"/>
  <c r="C51" i="7" s="1"/>
  <c r="C50" i="7" s="1"/>
  <c r="C49" i="7" s="1"/>
  <c r="C74" i="7"/>
  <c r="C73" i="7"/>
  <c r="C23" i="7"/>
  <c r="C86" i="7"/>
  <c r="C142" i="7"/>
  <c r="C141" i="7" s="1"/>
  <c r="C140" i="7" s="1"/>
  <c r="C139" i="7" s="1"/>
  <c r="C136" i="7"/>
  <c r="C135" i="7" s="1"/>
  <c r="C134" i="7" s="1"/>
  <c r="C133" i="7" s="1"/>
  <c r="C151" i="7"/>
  <c r="C150" i="7"/>
  <c r="C145" i="7" s="1"/>
  <c r="C123" i="7"/>
  <c r="C122" i="7"/>
  <c r="C84" i="7" l="1"/>
  <c r="C85" i="7"/>
  <c r="D19" i="9"/>
  <c r="E19" i="9"/>
  <c r="F19" i="9"/>
  <c r="D9" i="9" l="1"/>
  <c r="C76" i="7"/>
  <c r="C35" i="7"/>
  <c r="C108" i="7"/>
  <c r="C107" i="7" s="1"/>
  <c r="C100" i="7" s="1"/>
  <c r="C93" i="7"/>
  <c r="C92" i="7" s="1"/>
  <c r="C91" i="7" s="1"/>
  <c r="C90" i="7" s="1"/>
  <c r="C30" i="7"/>
  <c r="C29" i="7" s="1"/>
  <c r="C117" i="7"/>
  <c r="C20" i="7"/>
  <c r="C19" i="7" s="1"/>
  <c r="C46" i="7"/>
  <c r="C45" i="7" s="1"/>
  <c r="C44" i="7" s="1"/>
  <c r="C43" i="7" s="1"/>
  <c r="C42" i="7" s="1"/>
  <c r="C8" i="7" s="1"/>
  <c r="C65" i="7"/>
  <c r="C64" i="7" s="1"/>
  <c r="C70" i="7"/>
  <c r="C69" i="7" s="1"/>
  <c r="C81" i="7"/>
  <c r="C80" i="7" s="1"/>
  <c r="C79" i="7" s="1"/>
  <c r="C116" i="7"/>
  <c r="C119" i="7"/>
  <c r="C127" i="7"/>
  <c r="C126" i="7" s="1"/>
  <c r="C125" i="7" s="1"/>
  <c r="C160" i="7"/>
  <c r="C11" i="7" s="1"/>
  <c r="C15" i="7" l="1"/>
  <c r="C14" i="7" s="1"/>
  <c r="C13" i="7"/>
  <c r="C7" i="7" s="1"/>
  <c r="G9" i="9"/>
  <c r="F9" i="9"/>
  <c r="C68" i="7"/>
  <c r="C63" i="7" s="1"/>
  <c r="C54" i="7" s="1"/>
  <c r="C99" i="7"/>
  <c r="C112" i="7"/>
  <c r="C111" i="7" s="1"/>
  <c r="C89" i="7" l="1"/>
  <c r="C10" i="7" s="1"/>
  <c r="C9" i="7"/>
  <c r="F6" i="7" l="1"/>
  <c r="F5" i="7" s="1"/>
  <c r="E6" i="7"/>
  <c r="E5" i="7" s="1"/>
  <c r="C6" i="7"/>
  <c r="C5" i="7" s="1"/>
</calcChain>
</file>

<file path=xl/sharedStrings.xml><?xml version="1.0" encoding="utf-8"?>
<sst xmlns="http://schemas.openxmlformats.org/spreadsheetml/2006/main" count="597" uniqueCount="213">
  <si>
    <t>PRIHODI UKUPNO</t>
  </si>
  <si>
    <t>PRIHODI POSLOVANJA</t>
  </si>
  <si>
    <t>RASHODI UKUPNO</t>
  </si>
  <si>
    <t>RAZLIKA - VIŠAK / MANJAK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</si>
  <si>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</si>
  <si>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</si>
  <si>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</si>
  <si>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</si>
  <si>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</si>
  <si>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</si>
  <si>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</si>
  <si>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</si>
  <si>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</si>
  <si>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</si>
  <si>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</si>
  <si>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</si>
  <si>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</si>
  <si>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</si>
  <si>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</si>
  <si>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</si>
  <si>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</si>
  <si>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</si>
  <si>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</si>
  <si>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</si>
  <si>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</si>
  <si>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</si>
  <si>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</si>
  <si>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</si>
  <si>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</si>
  <si>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</si>
  <si>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</si>
  <si>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</si>
  <si>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</si>
  <si>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</si>
  <si>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5.4.</t>
  </si>
  <si>
    <t>Pomoći proračunskim korisnicima SDŽ</t>
  </si>
  <si>
    <t>5.5.</t>
  </si>
  <si>
    <t>Pomoći EU za PK</t>
  </si>
  <si>
    <t>4.8.</t>
  </si>
  <si>
    <t>Prihodi za posebne namjene proračunskih korisnika</t>
  </si>
  <si>
    <t>Prihodi od imovine</t>
  </si>
  <si>
    <t>3.2.</t>
  </si>
  <si>
    <t>Vlastiti prihodi PK</t>
  </si>
  <si>
    <t>Prihodi od prodaje proizvoda i robe te pruženih usluga, prihodi od donacija te povrati po protestiranim jamstvima</t>
  </si>
  <si>
    <t>6.2.</t>
  </si>
  <si>
    <t>Donacije proračunskim korisnicima SDŽ</t>
  </si>
  <si>
    <t>1.1.</t>
  </si>
  <si>
    <t>7.2.</t>
  </si>
  <si>
    <t>Prihodi od prodaje nefinancijske imovine PK</t>
  </si>
  <si>
    <t>5.3.</t>
  </si>
  <si>
    <t xml:space="preserve">Pomoći EU </t>
  </si>
  <si>
    <t>4.4.</t>
  </si>
  <si>
    <t>Prihodi za posebne namjene - Decentralizacija</t>
  </si>
  <si>
    <t>Financijski rashodi</t>
  </si>
  <si>
    <t>Pomoći dane u inozemstvo i unutar općeg proračuna</t>
  </si>
  <si>
    <t>Ostali rashodi</t>
  </si>
  <si>
    <t>8.2.</t>
  </si>
  <si>
    <t>Namjenski primici od zaduživanja proračunski korisnici</t>
  </si>
  <si>
    <t>Primljeni povrati glavnica danih zajmova i depozita</t>
  </si>
  <si>
    <t>05 Zaštita okoliša</t>
  </si>
  <si>
    <t>051 Gospodarenje otpadom</t>
  </si>
  <si>
    <t>052 Gospodarenje otpadnim vodama</t>
  </si>
  <si>
    <t>053 Smanjenje zagađivanja</t>
  </si>
  <si>
    <t>054 Zaštita bioraznolikosti i krajolika</t>
  </si>
  <si>
    <t>055 Istraživanje i razvoj: Zaštita okoliša</t>
  </si>
  <si>
    <t>056 Poslovi i usluge zaštite okoliša koji nisu drugdje svrstani</t>
  </si>
  <si>
    <t>06 Usluge unapređenja stanovanja i zajednice</t>
  </si>
  <si>
    <t>061 Razvoj stanovanja</t>
  </si>
  <si>
    <t>062 Razvoj zajednice</t>
  </si>
  <si>
    <t>063 Opskrba vodom</t>
  </si>
  <si>
    <t>064 Ulična rasvjeta</t>
  </si>
  <si>
    <t>065 Istraživanje i razvoj stanovanja i komunalnih pogodnosti</t>
  </si>
  <si>
    <t>066 Rashodi vezani za stanovanje i kom. pogodnosti koji nisu drugdje svrstani</t>
  </si>
  <si>
    <t>07 Zdravstvo</t>
  </si>
  <si>
    <t>071 "Medicinski proizvodi, pribor i oprema"</t>
  </si>
  <si>
    <t>072 Službe za vanjske pacijente</t>
  </si>
  <si>
    <t>073 Bolničke službe</t>
  </si>
  <si>
    <t>074 Službe javnog zdravstva</t>
  </si>
  <si>
    <t>075 Istraživanje i razvoj zdravstva</t>
  </si>
  <si>
    <t>076 Poslovi i usluge zdravstva koji nisu drugdje svrstani</t>
  </si>
  <si>
    <t>08 "Rekreacija, kultura i religija"</t>
  </si>
  <si>
    <t>081 Službe rekreacije i sporta</t>
  </si>
  <si>
    <t>082 Službe kulture</t>
  </si>
  <si>
    <t>083 Službe emitiranja i izdavanja</t>
  </si>
  <si>
    <t>084 Religijske i druge službe zajednice</t>
  </si>
  <si>
    <t>085 "Istraživanje i razvoj rekreacije, kulture i religije"</t>
  </si>
  <si>
    <t>086 "Rashodi za rekreaciju, kulturu i religiju koji nisu drugdje svrstani"</t>
  </si>
  <si>
    <t>09 Obrazovanje</t>
  </si>
  <si>
    <t>091 Predškolsko i osnovno obrazovanje</t>
  </si>
  <si>
    <t>092 Srednjoškolsko  obrazovanje</t>
  </si>
  <si>
    <t>093 "Poslije srednjoškolsko, ali ne visoko obrazovanje"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</si>
  <si>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</si>
  <si>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</si>
  <si>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</si>
  <si>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</si>
  <si>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</si>
  <si>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10 Socijalna zaštita</t>
  </si>
  <si>
    <t>101 Bolest i invaliditet</t>
  </si>
  <si>
    <t>102 Starost</t>
  </si>
  <si>
    <t>103 Sljednici</t>
  </si>
  <si>
    <t>104 Obitelj i djeca</t>
  </si>
  <si>
    <t>105 Nezaposlenost</t>
  </si>
  <si>
    <t>106 Stanovanje</t>
  </si>
  <si>
    <t>107 Socijalna pomoć stanovništvu koje nije obuhvaćeno redovnim socijalnim programima</t>
  </si>
  <si>
    <t>108 Istraživanje i razvoj socijalne zaštite</t>
  </si>
  <si>
    <t>109 Aktivnosti socijalne zaštite koje nisu drugdje svrstane</t>
  </si>
  <si>
    <t>PRIJENOS VIŠKA / MANJKA U SLJEDEĆE RAZDOBLJE</t>
  </si>
  <si>
    <t>1.</t>
  </si>
  <si>
    <t>P 4001</t>
  </si>
  <si>
    <t>A403002</t>
  </si>
  <si>
    <t>A400115</t>
  </si>
  <si>
    <t>A400122</t>
  </si>
  <si>
    <t>P 4030</t>
  </si>
  <si>
    <t>A403003</t>
  </si>
  <si>
    <t>3.</t>
  </si>
  <si>
    <t>A403001</t>
  </si>
  <si>
    <t>4.</t>
  </si>
  <si>
    <t>A400104</t>
  </si>
  <si>
    <t>A403004</t>
  </si>
  <si>
    <t>5.</t>
  </si>
  <si>
    <t>T400122</t>
  </si>
  <si>
    <t>A400118</t>
  </si>
  <si>
    <t>T400110</t>
  </si>
  <si>
    <t>T400111</t>
  </si>
  <si>
    <t>6.</t>
  </si>
  <si>
    <t>RAZVOJ ODGOJNO OBRAZOVNOG SUSTAVA</t>
  </si>
  <si>
    <t>NATJECANJA MANIFESTACIJE I OSTALO</t>
  </si>
  <si>
    <t>OSOBNI POMOĆNICI U NASTAVI</t>
  </si>
  <si>
    <t>UČIMO ZAJEDNO VII.</t>
  </si>
  <si>
    <t>OSNOVNOŠKOLSKO OBRAZOVANJE</t>
  </si>
  <si>
    <t>PRAVNO ZASTUPANJE, NAKNADA ŠTETE I OSTALO</t>
  </si>
  <si>
    <t>Vlastiti prihodi</t>
  </si>
  <si>
    <t>RASHODI DJELATNOSTI</t>
  </si>
  <si>
    <t>Prihodi za posebne namjene</t>
  </si>
  <si>
    <t>IZGR.I URĐ.OBJEKATA TE NAB.I ODRŽAVANJE OPREME</t>
  </si>
  <si>
    <t>Rashodi za nabavu proiz.dug,imovine</t>
  </si>
  <si>
    <t>Prihodi za posebne namjene-Decentralizacija</t>
  </si>
  <si>
    <t>E-ŠKOLE</t>
  </si>
  <si>
    <t>PRIJEVOZ UČENIKA OSNOVNIH ŠKOLA</t>
  </si>
  <si>
    <t>Pomoći</t>
  </si>
  <si>
    <t>Pomoći EU</t>
  </si>
  <si>
    <t>NABAVA UDŽBENIKA I DRUGIH OBR. MATERIJALA</t>
  </si>
  <si>
    <t>FINANCIRANJE TROŠKOVA PREHRANE ZA UČENIKE</t>
  </si>
  <si>
    <t>Donacije</t>
  </si>
  <si>
    <t>A400103</t>
  </si>
  <si>
    <t>3.2.1.</t>
  </si>
  <si>
    <t>Vlastiti prihodi-prenesena sredstva</t>
  </si>
  <si>
    <t>4.8.1.</t>
  </si>
  <si>
    <t>4.4.1.</t>
  </si>
  <si>
    <t>4.3.1.</t>
  </si>
  <si>
    <t>5.1.1.</t>
  </si>
  <si>
    <t>5.3.1.</t>
  </si>
  <si>
    <t>5.4.1.</t>
  </si>
  <si>
    <t>6.2.1.</t>
  </si>
  <si>
    <t>Prihodi za posebne namjene-prenesena sredstva</t>
  </si>
  <si>
    <t>T400101</t>
  </si>
  <si>
    <t>ŠKOLSKI MEDNI DAN</t>
  </si>
  <si>
    <t>1.1.1.</t>
  </si>
  <si>
    <t>5.1.</t>
  </si>
  <si>
    <t>UKUPNO RASHODI:</t>
  </si>
  <si>
    <t>T400165</t>
  </si>
  <si>
    <t>PREVENCIJA MENTALNOG ZDRAVLJA OŠ I SŠ</t>
  </si>
  <si>
    <t>Pomoći proračunskim korisnicima-prenesena sredstva</t>
  </si>
  <si>
    <t>Pomoći-prenesena sredstva</t>
  </si>
  <si>
    <t>RKP 12825 OSNOVNA ŠKOLA VIS</t>
  </si>
  <si>
    <t>OPĆI PRIHODI I PRIMICI</t>
  </si>
  <si>
    <t>VLASTITI PRIHODI</t>
  </si>
  <si>
    <t>PRIHODI ZA POSEBNE NAMJENE</t>
  </si>
  <si>
    <t>POMOĆI</t>
  </si>
  <si>
    <t>DONACIJE</t>
  </si>
  <si>
    <t>PRIHODI POSLOVANJA PREMA EKONOMSKOJ KLASIFIKACIJI</t>
  </si>
  <si>
    <t>Plan za 2025.</t>
  </si>
  <si>
    <t>Prihodi od upravnih i administrativnih pristojbi, pristojbi po posebnim propisima i naknada</t>
  </si>
  <si>
    <t>Prihodi od prodaje proizvoda i robe te pruženih usluga i prihodi od donacija</t>
  </si>
  <si>
    <t>RASHODI POSLOVANJA PREMA EKONOMSKOJ KLASIFIKACIJI</t>
  </si>
  <si>
    <t>Financijski rahodi</t>
  </si>
  <si>
    <t>Rashodi za nabavu proizvodene dugotrajne imovine</t>
  </si>
  <si>
    <t>A. RAČUN PRIHODA I RASHODA PO IZVORIMA</t>
  </si>
  <si>
    <t>3.2.2. (922)</t>
  </si>
  <si>
    <t>4.8.2. (922)</t>
  </si>
  <si>
    <t>5.3.2.(922)</t>
  </si>
  <si>
    <t>5.4.2.(922)</t>
  </si>
  <si>
    <t>5.1.2.(922)</t>
  </si>
  <si>
    <t>Projekcija 
za 2026.</t>
  </si>
  <si>
    <t>Izvršenje 2023.</t>
  </si>
  <si>
    <t>Proračun 2024.</t>
  </si>
  <si>
    <t>Rebalans 1. 2024.</t>
  </si>
  <si>
    <t>Projekcija 
za 2027.</t>
  </si>
  <si>
    <t>T400120</t>
  </si>
  <si>
    <t>UČIMO ZAJEDNO V.</t>
  </si>
  <si>
    <t>UČIMO ZAJEDNO VI.</t>
  </si>
  <si>
    <t>A400121</t>
  </si>
  <si>
    <t>5.5.2.</t>
  </si>
  <si>
    <t>ERASMUS+</t>
  </si>
  <si>
    <t>4.3.2.</t>
  </si>
  <si>
    <t>A400120</t>
  </si>
  <si>
    <t>Prihodi od upravnih i administrativnih pristojbi, priistojbi po posebnim propisima i naknada</t>
  </si>
  <si>
    <t>4.3.</t>
  </si>
  <si>
    <t>UKUPNO PRIHODI POSLOVANJA</t>
  </si>
  <si>
    <t xml:space="preserve">UKUPNO RASHODI POSLOVANJA 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</si>
  <si>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</si>
  <si>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</si>
  <si>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</si>
  <si>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</si>
  <si>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</si>
  <si>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</si>
  <si>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VIŠAK / MANJAK + NETO FINANCIRANJE + PRIJENOS VIŠKA / MANJKA IZ PRETHODNE(IH) GODINE - PRIJENOS VIŠKA / MANJKA U SLJEDEĆE RAZDOBLJE</t>
  </si>
  <si>
    <t>RASHODI PO IZVORIMA FINANCIRANJA UKUPNO</t>
  </si>
  <si>
    <t>FINANCIJSKI PLAN OSNOVNE ŠKOLE VIS 
ZA 2025. I PROJEKCIJA ZA 2026. I 2027. GODINU</t>
  </si>
  <si>
    <t>Prihodi za posebne namjene PK-prenesena sredstva</t>
  </si>
  <si>
    <t>Pomoći EU za PK-prenesena sredstva</t>
  </si>
  <si>
    <t xml:space="preserve">PRIJENOS VIŠKA / MANJKA IZ PRETHODNE(IH) GODINE </t>
  </si>
  <si>
    <t>OPSKRBA ŠKOLSKIH UST. HIG.POTREPŠTINA ZA UČENICE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</si>
</sst>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1A]"/>
    <numFmt numFmtId="165" formatCode="#,##0.00\ [$€-1]"/>
  </numFmts>
  <fonts count="5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 "/>
      <charset val="238"/>
    </font>
    <font>
      <b/>
      <sz val="12"/>
      <name val="Calibri "/>
      <charset val="238"/>
    </font>
    <font>
      <b/>
      <sz val="12"/>
      <color indexed="8"/>
      <name val="Calibri "/>
      <charset val="238"/>
    </font>
    <font>
      <sz val="12"/>
      <name val="Calibri "/>
      <charset val="238"/>
    </font>
    <font>
      <sz val="11"/>
      <color theme="1"/>
      <name val="Calibri "/>
      <charset val="238"/>
    </font>
    <font>
      <b/>
      <sz val="12"/>
      <name val="Calibri"/>
      <family val="2"/>
      <scheme val="minor"/>
    </font>
    <font>
      <b/>
      <sz val="10"/>
      <color indexed="8"/>
      <name val="Calibri "/>
      <charset val="238"/>
    </font>
    <font>
      <sz val="10"/>
      <name val="Arial"/>
      <family val="2"/>
    </font>
    <font>
      <b/>
      <sz val="14"/>
      <color indexed="8"/>
      <name val="Calibri "/>
      <charset val="238"/>
    </font>
    <font>
      <sz val="10"/>
      <color indexed="8"/>
      <name val="Calibri "/>
      <charset val="238"/>
    </font>
    <font>
      <sz val="10"/>
      <name val="Calibri "/>
      <charset val="238"/>
    </font>
    <font>
      <i/>
      <sz val="11"/>
      <color theme="1"/>
      <name val="Calibri "/>
      <charset val="238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sz val="11"/>
      <name val="Calibri "/>
      <charset val="238"/>
    </font>
    <font>
      <sz val="11"/>
      <color indexed="8"/>
      <name val="Calibri "/>
      <charset val="238"/>
    </font>
    <font>
      <sz val="1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name val="Calibri Light"/>
      <family val="2"/>
      <charset val="238"/>
      <scheme val="major"/>
    </font>
    <font>
      <b/>
      <sz val="11"/>
      <name val="Calibri "/>
      <charset val="238"/>
    </font>
    <font>
      <b/>
      <sz val="11"/>
      <color indexed="8"/>
      <name val="Calibri "/>
      <charset val="238"/>
    </font>
    <font>
      <sz val="11"/>
      <name val="Calibri Light"/>
      <family val="2"/>
      <charset val="238"/>
      <scheme val="major"/>
    </font>
    <font>
      <i/>
      <sz val="11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8"/>
      <name val="Calibri "/>
      <charset val="238"/>
    </font>
    <font>
      <b/>
      <sz val="10"/>
      <color rgb="FF000000"/>
      <name val="Arial"/>
      <family val="2"/>
      <charset val="238"/>
    </font>
    <font>
      <b/>
      <sz val="11"/>
      <color indexed="8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</borders>
  <cellStyleXfs count="4">
    <xf numFmtId="0" fontId="0" fillId="0" borderId="0"/>
    <xf numFmtId="0" fontId="12" fillId="0" borderId="0"/>
    <xf numFmtId="0" fontId="25" fillId="0" borderId="0"/>
    <xf numFmtId="0" fontId="2" fillId="0" borderId="0"/>
  </cellStyleXfs>
  <cellXfs count="233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165" fontId="14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 wrapText="1"/>
    </xf>
    <xf numFmtId="165" fontId="14" fillId="5" borderId="1" xfId="0" applyNumberFormat="1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  <xf numFmtId="165" fontId="14" fillId="5" borderId="2" xfId="0" applyNumberFormat="1" applyFont="1" applyFill="1" applyBorder="1" applyAlignment="1">
      <alignment horizontal="center" vertical="center"/>
    </xf>
    <xf numFmtId="0" fontId="10" fillId="0" borderId="0" xfId="0" applyFont="1"/>
    <xf numFmtId="0" fontId="22" fillId="0" borderId="0" xfId="0" applyFont="1"/>
    <xf numFmtId="0" fontId="14" fillId="6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 wrapText="1"/>
    </xf>
    <xf numFmtId="165" fontId="14" fillId="3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right" vertical="center"/>
    </xf>
    <xf numFmtId="165" fontId="14" fillId="6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165" fontId="14" fillId="0" borderId="1" xfId="0" applyNumberFormat="1" applyFont="1" applyFill="1" applyBorder="1" applyAlignment="1">
      <alignment horizontal="center" vertical="center"/>
    </xf>
    <xf numFmtId="3" fontId="14" fillId="8" borderId="1" xfId="0" applyNumberFormat="1" applyFont="1" applyFill="1" applyBorder="1" applyAlignment="1">
      <alignment horizontal="left" vertical="center"/>
    </xf>
    <xf numFmtId="164" fontId="16" fillId="8" borderId="1" xfId="0" applyNumberFormat="1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/>
    </xf>
    <xf numFmtId="49" fontId="14" fillId="8" borderId="1" xfId="0" applyNumberFormat="1" applyFont="1" applyFill="1" applyBorder="1" applyAlignment="1">
      <alignment horizontal="left" vertical="center"/>
    </xf>
    <xf numFmtId="0" fontId="14" fillId="8" borderId="1" xfId="0" applyFont="1" applyFill="1" applyBorder="1" applyAlignment="1">
      <alignment horizontal="left" vertical="center" wrapText="1"/>
    </xf>
    <xf numFmtId="165" fontId="14" fillId="8" borderId="1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>
      <alignment horizontal="left" vertical="center"/>
    </xf>
    <xf numFmtId="164" fontId="16" fillId="7" borderId="5" xfId="0" applyNumberFormat="1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>
      <alignment horizontal="left" vertical="center"/>
    </xf>
    <xf numFmtId="164" fontId="16" fillId="7" borderId="1" xfId="0" applyNumberFormat="1" applyFont="1" applyFill="1" applyBorder="1" applyAlignment="1">
      <alignment horizontal="center" vertical="center" wrapText="1"/>
    </xf>
    <xf numFmtId="3" fontId="23" fillId="8" borderId="1" xfId="0" applyNumberFormat="1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left" vertical="center"/>
    </xf>
    <xf numFmtId="0" fontId="14" fillId="8" borderId="1" xfId="0" applyFont="1" applyFill="1" applyBorder="1" applyAlignment="1">
      <alignment horizontal="left" vertical="center"/>
    </xf>
    <xf numFmtId="164" fontId="16" fillId="11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3" fontId="14" fillId="12" borderId="1" xfId="0" applyNumberFormat="1" applyFont="1" applyFill="1" applyBorder="1" applyAlignment="1">
      <alignment horizontal="left" vertical="center"/>
    </xf>
    <xf numFmtId="3" fontId="14" fillId="12" borderId="1" xfId="0" applyNumberFormat="1" applyFont="1" applyFill="1" applyBorder="1" applyAlignment="1">
      <alignment horizontal="left" vertical="center" wrapText="1"/>
    </xf>
    <xf numFmtId="165" fontId="14" fillId="1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164" fontId="5" fillId="0" borderId="3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 wrapText="1"/>
    </xf>
    <xf numFmtId="0" fontId="17" fillId="0" borderId="11" xfId="1" applyFont="1" applyBorder="1" applyAlignment="1">
      <alignment horizontal="left" vertical="center" wrapText="1"/>
    </xf>
    <xf numFmtId="0" fontId="30" fillId="0" borderId="11" xfId="1" applyFont="1" applyBorder="1" applyAlignment="1">
      <alignment horizontal="left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17" fillId="13" borderId="11" xfId="0" applyFont="1" applyFill="1" applyBorder="1" applyAlignment="1">
      <alignment horizontal="left" vertical="center" wrapText="1"/>
    </xf>
    <xf numFmtId="0" fontId="17" fillId="13" borderId="11" xfId="1" applyFont="1" applyFill="1" applyBorder="1" applyAlignment="1">
      <alignment horizontal="left" vertical="center" wrapText="1"/>
    </xf>
    <xf numFmtId="0" fontId="30" fillId="13" borderId="11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 wrapText="1"/>
    </xf>
    <xf numFmtId="164" fontId="17" fillId="13" borderId="11" xfId="0" applyNumberFormat="1" applyFont="1" applyFill="1" applyBorder="1" applyAlignment="1">
      <alignment horizontal="center" vertical="center" wrapText="1"/>
    </xf>
    <xf numFmtId="164" fontId="32" fillId="13" borderId="11" xfId="0" applyNumberFormat="1" applyFont="1" applyFill="1" applyBorder="1" applyAlignment="1">
      <alignment horizontal="center" vertical="center"/>
    </xf>
    <xf numFmtId="164" fontId="33" fillId="0" borderId="11" xfId="1" applyNumberFormat="1" applyFont="1" applyBorder="1" applyAlignment="1">
      <alignment horizontal="center" vertical="center" wrapText="1"/>
    </xf>
    <xf numFmtId="164" fontId="32" fillId="2" borderId="11" xfId="0" applyNumberFormat="1" applyFont="1" applyFill="1" applyBorder="1" applyAlignment="1">
      <alignment horizontal="center" vertical="center"/>
    </xf>
    <xf numFmtId="164" fontId="14" fillId="0" borderId="11" xfId="0" applyNumberFormat="1" applyFont="1" applyBorder="1" applyAlignment="1">
      <alignment horizontal="center" vertical="center"/>
    </xf>
    <xf numFmtId="164" fontId="33" fillId="13" borderId="11" xfId="1" applyNumberFormat="1" applyFont="1" applyFill="1" applyBorder="1" applyAlignment="1">
      <alignment horizontal="center" vertical="center" wrapText="1"/>
    </xf>
    <xf numFmtId="164" fontId="14" fillId="13" borderId="1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1" fillId="0" borderId="0" xfId="0" applyFont="1" applyFill="1" applyBorder="1"/>
    <xf numFmtId="0" fontId="29" fillId="0" borderId="0" xfId="0" applyFont="1" applyFill="1" applyBorder="1"/>
    <xf numFmtId="0" fontId="0" fillId="0" borderId="0" xfId="0" applyFill="1" applyBorder="1"/>
    <xf numFmtId="164" fontId="18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/>
    <xf numFmtId="0" fontId="21" fillId="0" borderId="0" xfId="0" quotePrefix="1" applyFont="1" applyFill="1" applyBorder="1" applyAlignment="1">
      <alignment horizontal="left" vertical="center"/>
    </xf>
    <xf numFmtId="164" fontId="2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/>
    <xf numFmtId="0" fontId="35" fillId="2" borderId="3" xfId="0" applyFont="1" applyFill="1" applyBorder="1" applyAlignment="1">
      <alignment horizontal="left" vertical="center" wrapText="1"/>
    </xf>
    <xf numFmtId="0" fontId="36" fillId="2" borderId="3" xfId="0" applyFont="1" applyFill="1" applyBorder="1" applyAlignment="1">
      <alignment horizontal="left" vertical="center" wrapText="1"/>
    </xf>
    <xf numFmtId="0" fontId="36" fillId="2" borderId="3" xfId="0" quotePrefix="1" applyFont="1" applyFill="1" applyBorder="1" applyAlignment="1">
      <alignment horizontal="left" vertical="center"/>
    </xf>
    <xf numFmtId="0" fontId="35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36" fillId="2" borderId="3" xfId="0" quotePrefix="1" applyFont="1" applyFill="1" applyBorder="1" applyAlignment="1">
      <alignment horizontal="left" vertical="center" wrapText="1"/>
    </xf>
    <xf numFmtId="0" fontId="35" fillId="2" borderId="3" xfId="0" applyFont="1" applyFill="1" applyBorder="1" applyAlignment="1">
      <alignment vertical="center" wrapText="1"/>
    </xf>
    <xf numFmtId="0" fontId="24" fillId="14" borderId="12" xfId="0" applyFont="1" applyFill="1" applyBorder="1" applyAlignment="1">
      <alignment horizontal="center" vertical="center" wrapText="1"/>
    </xf>
    <xf numFmtId="0" fontId="5" fillId="14" borderId="13" xfId="0" applyFont="1" applyFill="1" applyBorder="1" applyAlignment="1">
      <alignment horizontal="center" vertical="center" wrapText="1"/>
    </xf>
    <xf numFmtId="0" fontId="0" fillId="0" borderId="0" xfId="0" applyFont="1"/>
    <xf numFmtId="4" fontId="0" fillId="0" borderId="0" xfId="0" applyNumberFormat="1" applyFont="1" applyAlignment="1">
      <alignment vertical="center"/>
    </xf>
    <xf numFmtId="0" fontId="39" fillId="2" borderId="3" xfId="0" applyFont="1" applyFill="1" applyBorder="1" applyAlignment="1">
      <alignment horizontal="left" vertical="center" wrapText="1"/>
    </xf>
    <xf numFmtId="0" fontId="39" fillId="2" borderId="3" xfId="0" quotePrefix="1" applyFont="1" applyFill="1" applyBorder="1" applyAlignment="1">
      <alignment horizontal="left" vertical="center"/>
    </xf>
    <xf numFmtId="0" fontId="5" fillId="14" borderId="3" xfId="0" applyFont="1" applyFill="1" applyBorder="1" applyAlignment="1">
      <alignment horizontal="center" vertical="center" wrapText="1"/>
    </xf>
    <xf numFmtId="164" fontId="28" fillId="2" borderId="3" xfId="0" applyNumberFormat="1" applyFont="1" applyFill="1" applyBorder="1" applyAlignment="1">
      <alignment horizontal="center" vertical="center" wrapText="1"/>
    </xf>
    <xf numFmtId="164" fontId="27" fillId="2" borderId="3" xfId="0" applyNumberFormat="1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left" vertical="center" wrapText="1"/>
    </xf>
    <xf numFmtId="164" fontId="2" fillId="14" borderId="3" xfId="0" applyNumberFormat="1" applyFont="1" applyFill="1" applyBorder="1" applyAlignment="1">
      <alignment horizontal="center" vertical="center"/>
    </xf>
    <xf numFmtId="0" fontId="41" fillId="14" borderId="3" xfId="0" applyFont="1" applyFill="1" applyBorder="1" applyAlignment="1">
      <alignment horizontal="left" vertical="center" wrapText="1"/>
    </xf>
    <xf numFmtId="0" fontId="42" fillId="14" borderId="3" xfId="0" applyFont="1" applyFill="1" applyBorder="1" applyAlignment="1">
      <alignment horizontal="left" vertical="center" wrapText="1"/>
    </xf>
    <xf numFmtId="164" fontId="43" fillId="14" borderId="3" xfId="0" applyNumberFormat="1" applyFont="1" applyFill="1" applyBorder="1" applyAlignment="1">
      <alignment horizontal="center" vertical="center" wrapText="1"/>
    </xf>
    <xf numFmtId="164" fontId="44" fillId="14" borderId="3" xfId="0" applyNumberFormat="1" applyFont="1" applyFill="1" applyBorder="1" applyAlignment="1">
      <alignment horizontal="center" vertical="center"/>
    </xf>
    <xf numFmtId="0" fontId="41" fillId="2" borderId="3" xfId="0" applyFont="1" applyFill="1" applyBorder="1" applyAlignment="1">
      <alignment horizontal="left" vertical="center" wrapText="1"/>
    </xf>
    <xf numFmtId="0" fontId="42" fillId="2" borderId="3" xfId="0" applyFont="1" applyFill="1" applyBorder="1" applyAlignment="1">
      <alignment horizontal="left" vertical="center" wrapText="1"/>
    </xf>
    <xf numFmtId="164" fontId="43" fillId="2" borderId="3" xfId="0" applyNumberFormat="1" applyFont="1" applyFill="1" applyBorder="1" applyAlignment="1">
      <alignment horizontal="center" vertical="center" wrapText="1"/>
    </xf>
    <xf numFmtId="164" fontId="44" fillId="2" borderId="3" xfId="0" applyNumberFormat="1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horizontal="left" vertical="center" wrapText="1"/>
    </xf>
    <xf numFmtId="164" fontId="37" fillId="2" borderId="3" xfId="0" applyNumberFormat="1" applyFont="1" applyFill="1" applyBorder="1" applyAlignment="1">
      <alignment horizontal="center" vertical="center" wrapText="1"/>
    </xf>
    <xf numFmtId="164" fontId="38" fillId="2" borderId="3" xfId="0" applyNumberFormat="1" applyFont="1" applyFill="1" applyBorder="1" applyAlignment="1">
      <alignment horizontal="center" vertical="center"/>
    </xf>
    <xf numFmtId="0" fontId="45" fillId="2" borderId="3" xfId="0" quotePrefix="1" applyFont="1" applyFill="1" applyBorder="1" applyAlignment="1">
      <alignment horizontal="left" vertical="center"/>
    </xf>
    <xf numFmtId="164" fontId="37" fillId="2" borderId="3" xfId="0" quotePrefix="1" applyNumberFormat="1" applyFont="1" applyFill="1" applyBorder="1" applyAlignment="1">
      <alignment horizontal="center" vertical="center"/>
    </xf>
    <xf numFmtId="0" fontId="42" fillId="2" borderId="3" xfId="0" quotePrefix="1" applyFont="1" applyFill="1" applyBorder="1" applyAlignment="1">
      <alignment horizontal="left" vertical="center"/>
    </xf>
    <xf numFmtId="0" fontId="41" fillId="2" borderId="3" xfId="0" quotePrefix="1" applyFont="1" applyFill="1" applyBorder="1" applyAlignment="1">
      <alignment horizontal="left" vertical="center"/>
    </xf>
    <xf numFmtId="0" fontId="46" fillId="2" borderId="3" xfId="0" quotePrefix="1" applyFont="1" applyFill="1" applyBorder="1" applyAlignment="1">
      <alignment horizontal="left" vertical="center"/>
    </xf>
    <xf numFmtId="0" fontId="45" fillId="2" borderId="3" xfId="0" quotePrefix="1" applyFont="1" applyFill="1" applyBorder="1" applyAlignment="1">
      <alignment horizontal="left" vertical="center" wrapText="1"/>
    </xf>
    <xf numFmtId="164" fontId="37" fillId="2" borderId="3" xfId="0" quotePrefix="1" applyNumberFormat="1" applyFont="1" applyFill="1" applyBorder="1" applyAlignment="1">
      <alignment horizontal="center" vertical="center" wrapText="1"/>
    </xf>
    <xf numFmtId="164" fontId="38" fillId="2" borderId="3" xfId="0" applyNumberFormat="1" applyFont="1" applyFill="1" applyBorder="1" applyAlignment="1">
      <alignment horizontal="center" vertical="center" wrapText="1"/>
    </xf>
    <xf numFmtId="0" fontId="46" fillId="14" borderId="3" xfId="0" quotePrefix="1" applyFont="1" applyFill="1" applyBorder="1" applyAlignment="1">
      <alignment horizontal="left" vertical="center"/>
    </xf>
    <xf numFmtId="0" fontId="45" fillId="14" borderId="3" xfId="0" applyFont="1" applyFill="1" applyBorder="1" applyAlignment="1">
      <alignment horizontal="left" vertical="center" wrapText="1"/>
    </xf>
    <xf numFmtId="164" fontId="37" fillId="14" borderId="3" xfId="0" applyNumberFormat="1" applyFont="1" applyFill="1" applyBorder="1" applyAlignment="1">
      <alignment horizontal="center" vertical="center" wrapText="1"/>
    </xf>
    <xf numFmtId="164" fontId="38" fillId="14" borderId="3" xfId="0" applyNumberFormat="1" applyFont="1" applyFill="1" applyBorder="1" applyAlignment="1">
      <alignment horizontal="center" vertical="center"/>
    </xf>
    <xf numFmtId="0" fontId="39" fillId="14" borderId="3" xfId="0" quotePrefix="1" applyFont="1" applyFill="1" applyBorder="1" applyAlignment="1">
      <alignment horizontal="left" vertical="center"/>
    </xf>
    <xf numFmtId="0" fontId="42" fillId="14" borderId="3" xfId="0" quotePrefix="1" applyFont="1" applyFill="1" applyBorder="1" applyAlignment="1">
      <alignment horizontal="left" vertical="center"/>
    </xf>
    <xf numFmtId="0" fontId="45" fillId="14" borderId="3" xfId="0" quotePrefix="1" applyFont="1" applyFill="1" applyBorder="1" applyAlignment="1">
      <alignment horizontal="left" vertical="center"/>
    </xf>
    <xf numFmtId="164" fontId="37" fillId="14" borderId="3" xfId="0" quotePrefix="1" applyNumberFormat="1" applyFont="1" applyFill="1" applyBorder="1" applyAlignment="1">
      <alignment horizontal="center" vertical="center"/>
    </xf>
    <xf numFmtId="0" fontId="45" fillId="14" borderId="3" xfId="0" quotePrefix="1" applyFont="1" applyFill="1" applyBorder="1" applyAlignment="1">
      <alignment horizontal="left" vertical="center" wrapText="1"/>
    </xf>
    <xf numFmtId="164" fontId="37" fillId="14" borderId="3" xfId="0" quotePrefix="1" applyNumberFormat="1" applyFont="1" applyFill="1" applyBorder="1" applyAlignment="1">
      <alignment horizontal="center" vertical="center" wrapText="1"/>
    </xf>
    <xf numFmtId="164" fontId="5" fillId="14" borderId="3" xfId="0" applyNumberFormat="1" applyFont="1" applyFill="1" applyBorder="1" applyAlignment="1" applyProtection="1">
      <alignment horizontal="center" vertical="center" wrapText="1"/>
    </xf>
    <xf numFmtId="164" fontId="5" fillId="14" borderId="3" xfId="0" applyNumberFormat="1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left" vertical="center"/>
    </xf>
    <xf numFmtId="0" fontId="8" fillId="14" borderId="3" xfId="0" applyFont="1" applyFill="1" applyBorder="1" applyAlignment="1">
      <alignment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/>
    <xf numFmtId="0" fontId="34" fillId="0" borderId="0" xfId="0" applyFont="1" applyAlignment="1">
      <alignment horizontal="center" vertical="center" wrapText="1"/>
    </xf>
    <xf numFmtId="0" fontId="30" fillId="0" borderId="0" xfId="0" applyFont="1" applyAlignment="1">
      <alignment wrapText="1"/>
    </xf>
    <xf numFmtId="0" fontId="34" fillId="2" borderId="3" xfId="0" applyFont="1" applyFill="1" applyBorder="1" applyAlignment="1">
      <alignment horizontal="left" vertical="center" wrapText="1"/>
    </xf>
    <xf numFmtId="0" fontId="6" fillId="14" borderId="3" xfId="0" quotePrefix="1" applyFont="1" applyFill="1" applyBorder="1" applyAlignment="1">
      <alignment horizontal="left" vertical="center"/>
    </xf>
    <xf numFmtId="0" fontId="35" fillId="14" borderId="3" xfId="0" quotePrefix="1" applyFont="1" applyFill="1" applyBorder="1" applyAlignment="1">
      <alignment horizontal="left" vertical="center"/>
    </xf>
    <xf numFmtId="0" fontId="36" fillId="14" borderId="3" xfId="0" quotePrefix="1" applyFont="1" applyFill="1" applyBorder="1" applyAlignment="1">
      <alignment horizontal="left" vertical="center"/>
    </xf>
    <xf numFmtId="3" fontId="10" fillId="5" borderId="3" xfId="0" applyNumberFormat="1" applyFont="1" applyFill="1" applyBorder="1" applyAlignment="1">
      <alignment horizontal="left" vertical="center"/>
    </xf>
    <xf numFmtId="0" fontId="34" fillId="2" borderId="3" xfId="0" applyFont="1" applyFill="1" applyBorder="1" applyAlignment="1">
      <alignment horizontal="left" vertical="center"/>
    </xf>
    <xf numFmtId="0" fontId="35" fillId="2" borderId="3" xfId="0" applyFont="1" applyFill="1" applyBorder="1" applyAlignment="1">
      <alignment horizontal="left" vertical="center"/>
    </xf>
    <xf numFmtId="164" fontId="44" fillId="14" borderId="3" xfId="0" applyNumberFormat="1" applyFont="1" applyFill="1" applyBorder="1" applyAlignment="1">
      <alignment horizontal="center" vertical="center" wrapText="1"/>
    </xf>
    <xf numFmtId="164" fontId="43" fillId="2" borderId="3" xfId="0" quotePrefix="1" applyNumberFormat="1" applyFont="1" applyFill="1" applyBorder="1" applyAlignment="1">
      <alignment horizontal="center" vertical="center"/>
    </xf>
    <xf numFmtId="164" fontId="44" fillId="2" borderId="3" xfId="0" applyNumberFormat="1" applyFont="1" applyFill="1" applyBorder="1" applyAlignment="1">
      <alignment horizontal="center" vertical="center" wrapText="1"/>
    </xf>
    <xf numFmtId="0" fontId="47" fillId="14" borderId="3" xfId="0" applyFont="1" applyFill="1" applyBorder="1" applyAlignment="1">
      <alignment horizontal="center" vertical="center" wrapText="1"/>
    </xf>
    <xf numFmtId="0" fontId="48" fillId="14" borderId="1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164" fontId="8" fillId="0" borderId="3" xfId="0" quotePrefix="1" applyNumberFormat="1" applyFont="1" applyFill="1" applyBorder="1" applyAlignment="1">
      <alignment horizontal="right"/>
    </xf>
    <xf numFmtId="164" fontId="8" fillId="0" borderId="3" xfId="0" applyNumberFormat="1" applyFont="1" applyFill="1" applyBorder="1" applyAlignment="1">
      <alignment horizontal="right" wrapText="1"/>
    </xf>
    <xf numFmtId="0" fontId="5" fillId="13" borderId="3" xfId="0" applyFont="1" applyFill="1" applyBorder="1" applyAlignment="1">
      <alignment horizontal="center" vertical="center" wrapText="1"/>
    </xf>
    <xf numFmtId="164" fontId="5" fillId="13" borderId="3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0" fillId="0" borderId="0" xfId="0" applyAlignment="1"/>
    <xf numFmtId="0" fontId="5" fillId="4" borderId="11" xfId="0" applyFont="1" applyFill="1" applyBorder="1" applyAlignment="1">
      <alignment horizontal="center" vertical="center" wrapText="1"/>
    </xf>
    <xf numFmtId="164" fontId="16" fillId="9" borderId="11" xfId="0" applyNumberFormat="1" applyFont="1" applyFill="1" applyBorder="1" applyAlignment="1">
      <alignment horizontal="center" vertical="center" wrapText="1"/>
    </xf>
    <xf numFmtId="0" fontId="24" fillId="15" borderId="3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left" vertical="center" wrapText="1"/>
    </xf>
    <xf numFmtId="164" fontId="19" fillId="2" borderId="3" xfId="0" applyNumberFormat="1" applyFont="1" applyFill="1" applyBorder="1" applyAlignment="1">
      <alignment horizontal="center" vertical="center" wrapText="1"/>
    </xf>
    <xf numFmtId="164" fontId="20" fillId="2" borderId="3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left" vertical="center" wrapText="1"/>
    </xf>
    <xf numFmtId="0" fontId="19" fillId="15" borderId="3" xfId="0" applyFont="1" applyFill="1" applyBorder="1" applyAlignment="1">
      <alignment horizontal="left" vertical="center" wrapText="1"/>
    </xf>
    <xf numFmtId="0" fontId="19" fillId="15" borderId="3" xfId="0" quotePrefix="1" applyFont="1" applyFill="1" applyBorder="1" applyAlignment="1">
      <alignment horizontal="left" vertical="center"/>
    </xf>
    <xf numFmtId="0" fontId="21" fillId="15" borderId="3" xfId="0" applyFont="1" applyFill="1" applyBorder="1" applyAlignment="1">
      <alignment horizontal="left" vertical="center" wrapText="1"/>
    </xf>
    <xf numFmtId="164" fontId="19" fillId="15" borderId="3" xfId="0" applyNumberFormat="1" applyFont="1" applyFill="1" applyBorder="1" applyAlignment="1">
      <alignment horizontal="center" vertical="center" wrapText="1"/>
    </xf>
    <xf numFmtId="164" fontId="20" fillId="15" borderId="3" xfId="0" applyNumberFormat="1" applyFont="1" applyFill="1" applyBorder="1" applyAlignment="1">
      <alignment horizontal="center" vertical="center"/>
    </xf>
    <xf numFmtId="0" fontId="21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 wrapText="1"/>
    </xf>
    <xf numFmtId="0" fontId="21" fillId="15" borderId="3" xfId="0" quotePrefix="1" applyFont="1" applyFill="1" applyBorder="1" applyAlignment="1">
      <alignment horizontal="left" vertical="center"/>
    </xf>
    <xf numFmtId="0" fontId="21" fillId="15" borderId="3" xfId="0" quotePrefix="1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48" fillId="15" borderId="3" xfId="0" applyFont="1" applyFill="1" applyBorder="1" applyAlignment="1">
      <alignment horizontal="center" vertical="center" wrapText="1"/>
    </xf>
    <xf numFmtId="164" fontId="40" fillId="0" borderId="3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5" fillId="13" borderId="3" xfId="0" quotePrefix="1" applyFont="1" applyFill="1" applyBorder="1" applyAlignment="1">
      <alignment horizontal="left" wrapText="1"/>
    </xf>
    <xf numFmtId="0" fontId="0" fillId="13" borderId="3" xfId="0" applyFill="1" applyBorder="1" applyAlignment="1"/>
    <xf numFmtId="0" fontId="4" fillId="0" borderId="0" xfId="0" applyFont="1" applyAlignment="1">
      <alignment horizontal="center" vertical="center" wrapText="1"/>
    </xf>
    <xf numFmtId="0" fontId="8" fillId="0" borderId="3" xfId="0" quotePrefix="1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/>
    </xf>
    <xf numFmtId="0" fontId="5" fillId="13" borderId="8" xfId="0" quotePrefix="1" applyFont="1" applyFill="1" applyBorder="1" applyAlignment="1">
      <alignment horizontal="left" wrapText="1"/>
    </xf>
    <xf numFmtId="0" fontId="0" fillId="13" borderId="9" xfId="0" applyFill="1" applyBorder="1" applyAlignment="1"/>
    <xf numFmtId="0" fontId="0" fillId="13" borderId="10" xfId="0" applyFill="1" applyBorder="1" applyAlignment="1"/>
    <xf numFmtId="0" fontId="8" fillId="0" borderId="3" xfId="0" quotePrefix="1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8" fillId="13" borderId="3" xfId="0" quotePrefix="1" applyFont="1" applyFill="1" applyBorder="1" applyAlignment="1">
      <alignment horizontal="left" vertical="center" wrapText="1"/>
    </xf>
    <xf numFmtId="0" fontId="6" fillId="13" borderId="3" xfId="0" applyFont="1" applyFill="1" applyBorder="1" applyAlignment="1">
      <alignment vertical="center" wrapText="1"/>
    </xf>
    <xf numFmtId="0" fontId="8" fillId="0" borderId="3" xfId="0" quotePrefix="1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8" fillId="13" borderId="3" xfId="0" applyFont="1" applyFill="1" applyBorder="1" applyAlignment="1">
      <alignment horizontal="left" vertical="center" wrapText="1"/>
    </xf>
    <xf numFmtId="0" fontId="6" fillId="13" borderId="3" xfId="0" applyFont="1" applyFill="1" applyBorder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13" borderId="8" xfId="0" applyFont="1" applyFill="1" applyBorder="1" applyAlignment="1">
      <alignment horizontal="left" vertical="center"/>
    </xf>
    <xf numFmtId="0" fontId="0" fillId="13" borderId="9" xfId="0" applyFill="1" applyBorder="1" applyAlignment="1">
      <alignment vertical="center"/>
    </xf>
    <xf numFmtId="0" fontId="0" fillId="13" borderId="10" xfId="0" applyFill="1" applyBorder="1" applyAlignment="1">
      <alignment vertical="center"/>
    </xf>
    <xf numFmtId="0" fontId="5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/>
    <xf numFmtId="0" fontId="10" fillId="0" borderId="0" xfId="0" applyFont="1" applyAlignment="1">
      <alignment vertical="center" wrapText="1"/>
    </xf>
    <xf numFmtId="0" fontId="0" fillId="0" borderId="0" xfId="0" applyAlignment="1"/>
    <xf numFmtId="0" fontId="1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5" fillId="14" borderId="3" xfId="0" applyFont="1" applyFill="1" applyBorder="1" applyAlignment="1">
      <alignment horizontal="right" vertical="center" wrapText="1"/>
    </xf>
    <xf numFmtId="0" fontId="0" fillId="14" borderId="3" xfId="0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15" fillId="10" borderId="7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4">
    <cellStyle name="Normalno" xfId="0" builtinId="0"/>
    <cellStyle name="Normalno 2" xfId="1" xr:uid="{EE9DC77C-0F6C-4D9B-883B-3A2A518A2F4A}"/>
    <cellStyle name="Normalno 3 2" xfId="2" xr:uid="{7EF50FC0-833F-4FE0-B3C6-08C1B523AEA6}"/>
    <cellStyle name="Obično_List4" xfId="3" xr:uid="{E295F9B1-C468-48D5-BD71-F44828B1DD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VANKA%207/3.%202025.%20POSLOVNA%20GODINA/FINANCIJE%202025/FINANCIJSKI%20PLANOVI%202025/1.%20PRORA&#268;UN%202025/ZA%20&#352;KOLSKI%20ODBOR/1.%20FINANCIJSKI%20PLAN%20ZA%202025.%20GODINU%20SA%20PROJEKCIJAMA%202026.%20I%202027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ŽETAK"/>
      <sheetName val=" Račun prihoda i rashoda"/>
      <sheetName val="Rashodi prema funkcijskoj kl"/>
      <sheetName val="Račun financiranja"/>
      <sheetName val="POSEBNI DIO"/>
    </sheetNames>
    <sheetDataSet>
      <sheetData sheetId="0"/>
      <sheetData sheetId="1"/>
      <sheetData sheetId="2"/>
      <sheetData sheetId="3"/>
      <sheetData sheetId="4">
        <row r="50">
          <cell r="C50">
            <v>1103.74</v>
          </cell>
        </row>
        <row r="79">
          <cell r="C79">
            <v>729.96</v>
          </cell>
        </row>
        <row r="84">
          <cell r="C84">
            <v>35233.910000000003</v>
          </cell>
        </row>
        <row r="101">
          <cell r="C101">
            <v>353.17</v>
          </cell>
        </row>
        <row r="106">
          <cell r="C106">
            <v>34121.910000000003</v>
          </cell>
        </row>
        <row r="113">
          <cell r="C113">
            <v>952.13</v>
          </cell>
        </row>
        <row r="131">
          <cell r="C131">
            <v>52</v>
          </cell>
        </row>
        <row r="136">
          <cell r="C136">
            <v>2303.8000000000002</v>
          </cell>
        </row>
        <row r="141">
          <cell r="C141">
            <v>1787.8</v>
          </cell>
        </row>
        <row r="146">
          <cell r="C146">
            <v>0</v>
          </cell>
        </row>
        <row r="149">
          <cell r="C149">
            <v>0</v>
          </cell>
        </row>
        <row r="157">
          <cell r="C157">
            <v>6067.33</v>
          </cell>
        </row>
        <row r="161">
          <cell r="C161">
            <v>22611.7</v>
          </cell>
        </row>
        <row r="165">
          <cell r="C165">
            <v>233.73</v>
          </cell>
        </row>
        <row r="170">
          <cell r="C170">
            <v>501276.84</v>
          </cell>
        </row>
        <row r="174">
          <cell r="C174">
            <v>17983.37</v>
          </cell>
        </row>
        <row r="183">
          <cell r="C183">
            <v>230.43</v>
          </cell>
        </row>
        <row r="188">
          <cell r="C188">
            <v>199.08</v>
          </cell>
        </row>
        <row r="194">
          <cell r="C194">
            <v>575.51</v>
          </cell>
        </row>
        <row r="198">
          <cell r="C198">
            <v>376.62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workbookViewId="0">
      <selection activeCell="F32" sqref="F32"/>
    </sheetView>
  </sheetViews>
  <sheetFormatPr defaultRowHeight="14.4"/>
  <cols>
    <col min="5" max="5" width="16.44140625" customWidth="1"/>
    <col min="6" max="6" width="18.6640625" customWidth="1"/>
    <col min="7" max="7" width="14.33203125" bestFit="1" customWidth="1"/>
    <col min="8" max="8" width="16.33203125" bestFit="1" customWidth="1"/>
    <col min="9" max="9" width="12.44140625" bestFit="1" customWidth="1"/>
    <col min="10" max="11" width="11.6640625" bestFit="1" customWidth="1"/>
  </cols>
  <sheetData>
    <row r="1" spans="1:12">
      <c r="A1" s="193" t="str">
        <f>'Posebni dio'!$A$1</f>
        <v>RKP 12825 OSNOVNA ŠKOLA VIS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2" ht="31.2" customHeight="1">
      <c r="A2" s="191" t="str">
        <f>'Račun financiranja'!$A$2</f>
        <v>FINANCIJSKI PLAN OSNOVNE ŠKOLE VIS 
ZA 2025. I PROJEKCIJA ZA 2026. I 2027. GODINU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spans="1:12" ht="15.6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2" ht="15.6" customHeight="1">
      <c r="A4" s="191" t="s">
        <v>24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</row>
    <row r="5" spans="1:12" ht="18" customHeight="1">
      <c r="A5" s="70"/>
      <c r="B5" s="70"/>
      <c r="C5" s="70"/>
      <c r="D5" s="70"/>
      <c r="E5" s="70"/>
      <c r="F5" s="70"/>
      <c r="G5" s="70"/>
      <c r="H5" s="70"/>
      <c r="I5" s="70"/>
      <c r="J5" s="1"/>
      <c r="K5" s="1"/>
    </row>
    <row r="6" spans="1:12" ht="16.2" customHeight="1">
      <c r="A6" s="191" t="s">
        <v>28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</row>
    <row r="7" spans="1:12" ht="15" customHeight="1" thickBot="1">
      <c r="A7" s="140"/>
      <c r="B7" s="141"/>
      <c r="C7" s="141"/>
      <c r="D7" s="141"/>
      <c r="E7" s="157"/>
      <c r="F7" s="158"/>
      <c r="G7" s="158"/>
      <c r="H7" s="158"/>
      <c r="I7" s="158"/>
      <c r="J7" s="158"/>
      <c r="K7" s="46"/>
      <c r="L7" s="46"/>
    </row>
    <row r="8" spans="1:12" ht="27" thickBot="1">
      <c r="A8" s="189"/>
      <c r="B8" s="190"/>
      <c r="C8" s="190"/>
      <c r="D8" s="190"/>
      <c r="E8" s="190"/>
      <c r="F8" s="161" t="s">
        <v>184</v>
      </c>
      <c r="G8" s="161" t="s">
        <v>185</v>
      </c>
      <c r="H8" s="161" t="s">
        <v>186</v>
      </c>
      <c r="I8" s="161" t="s">
        <v>171</v>
      </c>
      <c r="J8" s="161" t="s">
        <v>183</v>
      </c>
      <c r="K8" s="161" t="s">
        <v>187</v>
      </c>
      <c r="L8" s="46"/>
    </row>
    <row r="9" spans="1:12" ht="15" customHeight="1" thickBot="1">
      <c r="A9" s="203" t="s">
        <v>0</v>
      </c>
      <c r="B9" s="200"/>
      <c r="C9" s="200"/>
      <c r="D9" s="200"/>
      <c r="E9" s="204"/>
      <c r="F9" s="162">
        <f>SUM(F10+0)</f>
        <v>635889.06999999995</v>
      </c>
      <c r="G9" s="162">
        <f t="shared" ref="G9:K9" si="0">SUM(G10+0)</f>
        <v>626042.87</v>
      </c>
      <c r="H9" s="162">
        <f t="shared" si="0"/>
        <v>798657.8899999999</v>
      </c>
      <c r="I9" s="162">
        <f t="shared" si="0"/>
        <v>888434.17999999993</v>
      </c>
      <c r="J9" s="162">
        <f t="shared" si="0"/>
        <v>888434.17999999993</v>
      </c>
      <c r="K9" s="162">
        <f t="shared" si="0"/>
        <v>870672.75</v>
      </c>
      <c r="L9" s="46"/>
    </row>
    <row r="10" spans="1:12" ht="15" thickBot="1">
      <c r="A10" s="205" t="s">
        <v>200</v>
      </c>
      <c r="B10" s="202"/>
      <c r="C10" s="202"/>
      <c r="D10" s="202"/>
      <c r="E10" s="198"/>
      <c r="F10" s="60">
        <v>635889.06999999995</v>
      </c>
      <c r="G10" s="60">
        <v>626042.87</v>
      </c>
      <c r="H10" s="60">
        <v>798657.8899999999</v>
      </c>
      <c r="I10" s="60">
        <v>888434.17999999993</v>
      </c>
      <c r="J10" s="60">
        <v>888434.17999999993</v>
      </c>
      <c r="K10" s="60">
        <v>870672.75</v>
      </c>
      <c r="L10" s="46"/>
    </row>
    <row r="11" spans="1:12" ht="15" customHeight="1" thickBot="1">
      <c r="A11" s="206" t="s">
        <v>2</v>
      </c>
      <c r="B11" s="207"/>
      <c r="C11" s="207"/>
      <c r="D11" s="207"/>
      <c r="E11" s="208"/>
      <c r="F11" s="162">
        <f>F12+F13</f>
        <v>632426.3899999999</v>
      </c>
      <c r="G11" s="162">
        <f>G12+G13</f>
        <v>626042.87</v>
      </c>
      <c r="H11" s="162">
        <f t="shared" ref="H11:K11" si="1">H12+H13</f>
        <v>798965.3</v>
      </c>
      <c r="I11" s="162">
        <f t="shared" si="1"/>
        <v>888434.18</v>
      </c>
      <c r="J11" s="162">
        <f t="shared" si="1"/>
        <v>888434.18</v>
      </c>
      <c r="K11" s="162">
        <f t="shared" si="1"/>
        <v>870672.75</v>
      </c>
      <c r="L11" s="46"/>
    </row>
    <row r="12" spans="1:12" ht="14.4" customHeight="1" thickBot="1">
      <c r="A12" s="201" t="s">
        <v>201</v>
      </c>
      <c r="B12" s="202"/>
      <c r="C12" s="202"/>
      <c r="D12" s="202"/>
      <c r="E12" s="202"/>
      <c r="F12" s="60">
        <v>625424.93999999994</v>
      </c>
      <c r="G12" s="60">
        <v>618742.87</v>
      </c>
      <c r="H12" s="60">
        <v>791665.3</v>
      </c>
      <c r="I12" s="60">
        <v>881434.18</v>
      </c>
      <c r="J12" s="60">
        <v>881434.18</v>
      </c>
      <c r="K12" s="61">
        <v>863672.75</v>
      </c>
      <c r="L12" s="46"/>
    </row>
    <row r="13" spans="1:12" ht="15" customHeight="1" thickBot="1">
      <c r="A13" s="197" t="s">
        <v>202</v>
      </c>
      <c r="B13" s="198"/>
      <c r="C13" s="198"/>
      <c r="D13" s="198"/>
      <c r="E13" s="198"/>
      <c r="F13" s="60">
        <v>7001.45</v>
      </c>
      <c r="G13" s="60">
        <v>7300</v>
      </c>
      <c r="H13" s="60">
        <v>7300</v>
      </c>
      <c r="I13" s="60">
        <v>7000</v>
      </c>
      <c r="J13" s="60">
        <v>7000</v>
      </c>
      <c r="K13" s="61">
        <v>7000</v>
      </c>
      <c r="L13" s="46"/>
    </row>
    <row r="14" spans="1:12" ht="14.4" customHeight="1" thickBot="1">
      <c r="A14" s="199" t="s">
        <v>3</v>
      </c>
      <c r="B14" s="200"/>
      <c r="C14" s="200"/>
      <c r="D14" s="200"/>
      <c r="E14" s="200"/>
      <c r="F14" s="162">
        <f t="shared" ref="F14:K14" si="2">F9-F11</f>
        <v>3462.6800000000512</v>
      </c>
      <c r="G14" s="162">
        <f t="shared" si="2"/>
        <v>0</v>
      </c>
      <c r="H14" s="162">
        <f t="shared" si="2"/>
        <v>-307.41000000014901</v>
      </c>
      <c r="I14" s="162">
        <f t="shared" si="2"/>
        <v>0</v>
      </c>
      <c r="J14" s="162">
        <f t="shared" si="2"/>
        <v>0</v>
      </c>
      <c r="K14" s="162">
        <f t="shared" si="2"/>
        <v>0</v>
      </c>
      <c r="L14" s="46"/>
    </row>
    <row r="15" spans="1:12" ht="16.2" customHeight="1">
      <c r="A15" s="70"/>
      <c r="B15" s="47"/>
      <c r="C15" s="47"/>
      <c r="D15" s="47"/>
      <c r="E15" s="47"/>
      <c r="F15" s="47"/>
      <c r="G15" s="47"/>
      <c r="H15" s="47"/>
      <c r="I15" s="142"/>
      <c r="J15" s="142"/>
      <c r="K15" s="142"/>
    </row>
    <row r="16" spans="1:12" ht="18" customHeight="1">
      <c r="A16" s="191" t="s">
        <v>29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</row>
    <row r="17" spans="1:11" ht="24.6" customHeight="1" thickBot="1">
      <c r="A17" s="70"/>
      <c r="B17" s="47"/>
      <c r="C17" s="47"/>
      <c r="D17" s="47"/>
      <c r="E17" s="47"/>
      <c r="F17" s="47"/>
      <c r="G17" s="47"/>
      <c r="H17" s="47"/>
      <c r="I17" s="142"/>
      <c r="J17" s="142"/>
      <c r="K17" s="142"/>
    </row>
    <row r="18" spans="1:11" ht="27" thickBot="1">
      <c r="A18" s="194"/>
      <c r="B18" s="195"/>
      <c r="C18" s="195"/>
      <c r="D18" s="195"/>
      <c r="E18" s="196"/>
      <c r="F18" s="161" t="s">
        <v>184</v>
      </c>
      <c r="G18" s="161" t="s">
        <v>185</v>
      </c>
      <c r="H18" s="161" t="s">
        <v>186</v>
      </c>
      <c r="I18" s="161" t="s">
        <v>171</v>
      </c>
      <c r="J18" s="161" t="s">
        <v>183</v>
      </c>
      <c r="K18" s="161" t="s">
        <v>187</v>
      </c>
    </row>
    <row r="19" spans="1:11" ht="15" thickBot="1">
      <c r="A19" s="197" t="s">
        <v>203</v>
      </c>
      <c r="B19" s="198"/>
      <c r="C19" s="198"/>
      <c r="D19" s="198"/>
      <c r="E19" s="198"/>
      <c r="F19" s="60">
        <v>0</v>
      </c>
      <c r="G19" s="60">
        <v>0</v>
      </c>
      <c r="H19" s="60">
        <v>0</v>
      </c>
      <c r="I19" s="60">
        <v>0</v>
      </c>
      <c r="J19" s="61">
        <v>0</v>
      </c>
      <c r="K19" s="61">
        <v>0</v>
      </c>
    </row>
    <row r="20" spans="1:11" ht="15" customHeight="1" thickBot="1">
      <c r="A20" s="197" t="s">
        <v>204</v>
      </c>
      <c r="B20" s="198"/>
      <c r="C20" s="198"/>
      <c r="D20" s="198"/>
      <c r="E20" s="198"/>
      <c r="F20" s="60">
        <v>0</v>
      </c>
      <c r="G20" s="60">
        <v>0</v>
      </c>
      <c r="H20" s="60">
        <v>0</v>
      </c>
      <c r="I20" s="60">
        <v>0</v>
      </c>
      <c r="J20" s="61">
        <v>0</v>
      </c>
      <c r="K20" s="61">
        <v>0</v>
      </c>
    </row>
    <row r="21" spans="1:11" ht="14.4" customHeight="1" thickBot="1">
      <c r="A21" s="199" t="s">
        <v>4</v>
      </c>
      <c r="B21" s="200"/>
      <c r="C21" s="200"/>
      <c r="D21" s="200"/>
      <c r="E21" s="200"/>
      <c r="F21" s="162">
        <f>F19-F20</f>
        <v>0</v>
      </c>
      <c r="G21" s="162">
        <f t="shared" ref="G21:J21" si="3">G19-G20</f>
        <v>0</v>
      </c>
      <c r="H21" s="162">
        <f t="shared" si="3"/>
        <v>0</v>
      </c>
      <c r="I21" s="162">
        <f t="shared" si="3"/>
        <v>0</v>
      </c>
      <c r="J21" s="162">
        <f t="shared" si="3"/>
        <v>0</v>
      </c>
      <c r="K21" s="162">
        <f t="shared" ref="K21" si="4">K19-K20</f>
        <v>0</v>
      </c>
    </row>
    <row r="22" spans="1:11" ht="16.2" customHeight="1" thickBot="1">
      <c r="A22" s="199" t="s">
        <v>5</v>
      </c>
      <c r="B22" s="200"/>
      <c r="C22" s="200"/>
      <c r="D22" s="200"/>
      <c r="E22" s="200"/>
      <c r="F22" s="162">
        <v>0</v>
      </c>
      <c r="G22" s="162">
        <v>0</v>
      </c>
      <c r="H22" s="162">
        <f>I14+H21</f>
        <v>0</v>
      </c>
      <c r="I22" s="162">
        <f>J14+I21</f>
        <v>0</v>
      </c>
      <c r="J22" s="162">
        <f>K14+J21</f>
        <v>0</v>
      </c>
      <c r="K22" s="162">
        <f>L13+K21</f>
        <v>0</v>
      </c>
    </row>
    <row r="23" spans="1:11" ht="17.399999999999999">
      <c r="A23" s="48"/>
      <c r="B23" s="47"/>
      <c r="C23" s="47"/>
      <c r="D23" s="47"/>
      <c r="E23" s="47"/>
      <c r="F23" s="47"/>
      <c r="G23" s="47"/>
      <c r="H23" s="47"/>
      <c r="I23" s="142"/>
      <c r="J23" s="142"/>
      <c r="K23" s="142"/>
    </row>
    <row r="24" spans="1:11" ht="16.8" customHeight="1">
      <c r="A24" s="191" t="s">
        <v>205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</row>
    <row r="25" spans="1:11" ht="31.2" customHeight="1" thickBot="1">
      <c r="A25" s="68"/>
      <c r="B25" s="69"/>
      <c r="C25" s="69"/>
      <c r="D25" s="69"/>
      <c r="E25" s="69"/>
      <c r="F25" s="69"/>
      <c r="G25" s="69"/>
      <c r="H25" s="69"/>
      <c r="I25" s="69"/>
      <c r="J25" s="69"/>
      <c r="K25" s="69"/>
    </row>
    <row r="26" spans="1:11" ht="26.4" customHeight="1" thickBot="1">
      <c r="A26" s="189"/>
      <c r="B26" s="190"/>
      <c r="C26" s="190"/>
      <c r="D26" s="190"/>
      <c r="E26" s="190"/>
      <c r="F26" s="161" t="s">
        <v>184</v>
      </c>
      <c r="G26" s="161" t="s">
        <v>185</v>
      </c>
      <c r="H26" s="161" t="s">
        <v>186</v>
      </c>
      <c r="I26" s="161" t="s">
        <v>171</v>
      </c>
      <c r="J26" s="161" t="s">
        <v>183</v>
      </c>
      <c r="K26" s="161" t="s">
        <v>187</v>
      </c>
    </row>
    <row r="27" spans="1:11" ht="15" thickBot="1">
      <c r="A27" s="188" t="s">
        <v>211</v>
      </c>
      <c r="B27" s="188"/>
      <c r="C27" s="188"/>
      <c r="D27" s="188"/>
      <c r="E27" s="188"/>
      <c r="F27" s="159">
        <v>0</v>
      </c>
      <c r="G27" s="159">
        <v>0</v>
      </c>
      <c r="H27" s="159">
        <v>0</v>
      </c>
      <c r="I27" s="159">
        <v>0</v>
      </c>
      <c r="J27" s="160">
        <v>0</v>
      </c>
      <c r="K27" s="160">
        <v>0</v>
      </c>
    </row>
    <row r="28" spans="1:11" ht="15" thickBot="1">
      <c r="A28" s="192" t="s">
        <v>106</v>
      </c>
      <c r="B28" s="192"/>
      <c r="C28" s="192"/>
      <c r="D28" s="192"/>
      <c r="E28" s="192"/>
      <c r="F28" s="159">
        <v>0</v>
      </c>
      <c r="G28" s="159">
        <v>0</v>
      </c>
      <c r="H28" s="159">
        <v>0</v>
      </c>
      <c r="I28" s="159">
        <f>I22+I27</f>
        <v>0</v>
      </c>
      <c r="J28" s="159">
        <f>J22+J27</f>
        <v>0</v>
      </c>
      <c r="K28" s="159">
        <f>K22+K27</f>
        <v>0</v>
      </c>
    </row>
    <row r="29" spans="1:11" ht="38.4" customHeight="1" thickBot="1">
      <c r="A29" s="188" t="s">
        <v>206</v>
      </c>
      <c r="B29" s="188"/>
      <c r="C29" s="188"/>
      <c r="D29" s="188"/>
      <c r="E29" s="188"/>
      <c r="F29" s="159">
        <v>0</v>
      </c>
      <c r="G29" s="159">
        <v>0</v>
      </c>
      <c r="H29" s="159">
        <v>0</v>
      </c>
      <c r="I29" s="159">
        <f>J14+I21+I27-I28</f>
        <v>0</v>
      </c>
      <c r="J29" s="159">
        <f>K14+J21+J27-J28</f>
        <v>0</v>
      </c>
      <c r="K29" s="159">
        <f>L13+K21+K27-K28</f>
        <v>0</v>
      </c>
    </row>
    <row r="30" spans="1:11" ht="15" customHeight="1">
      <c r="A30" s="143"/>
      <c r="B30" s="144"/>
      <c r="C30" s="144"/>
      <c r="D30" s="144"/>
      <c r="E30" s="144"/>
      <c r="F30" s="144"/>
      <c r="G30" s="144"/>
      <c r="H30" s="144"/>
      <c r="I30" s="144"/>
      <c r="J30" s="144"/>
      <c r="K30" s="144"/>
    </row>
    <row r="31" spans="1:11" ht="11.25" customHeight="1"/>
    <row r="32" spans="1:11" ht="29.25" customHeight="1"/>
    <row r="35" ht="27" customHeight="1"/>
    <row r="37" ht="21.6" customHeight="1"/>
  </sheetData>
  <mergeCells count="22">
    <mergeCell ref="A1:K1"/>
    <mergeCell ref="A18:E18"/>
    <mergeCell ref="A19:E19"/>
    <mergeCell ref="A21:E21"/>
    <mergeCell ref="A22:E22"/>
    <mergeCell ref="A20:E20"/>
    <mergeCell ref="A12:E12"/>
    <mergeCell ref="A13:E13"/>
    <mergeCell ref="A9:E9"/>
    <mergeCell ref="A10:E10"/>
    <mergeCell ref="A11:E11"/>
    <mergeCell ref="A2:K2"/>
    <mergeCell ref="A4:K4"/>
    <mergeCell ref="A6:K6"/>
    <mergeCell ref="A14:E14"/>
    <mergeCell ref="A16:K16"/>
    <mergeCell ref="A29:E29"/>
    <mergeCell ref="A8:E8"/>
    <mergeCell ref="A26:E26"/>
    <mergeCell ref="A24:K24"/>
    <mergeCell ref="A27:E27"/>
    <mergeCell ref="A28:E28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437E2-5885-4ADC-BA78-2A8DC1C4EE6F}">
  <dimension ref="A1:J34"/>
  <sheetViews>
    <sheetView workbookViewId="0">
      <selection activeCell="H14" sqref="H14"/>
    </sheetView>
  </sheetViews>
  <sheetFormatPr defaultRowHeight="14.4"/>
  <cols>
    <col min="1" max="1" width="7.21875" bestFit="1" customWidth="1"/>
    <col min="2" max="2" width="8" bestFit="1" customWidth="1"/>
    <col min="3" max="3" width="44.77734375" customWidth="1"/>
    <col min="4" max="4" width="13.88671875" customWidth="1"/>
    <col min="5" max="5" width="17.109375" customWidth="1"/>
    <col min="6" max="6" width="16.33203125" bestFit="1" customWidth="1"/>
    <col min="7" max="7" width="12.44140625" bestFit="1" customWidth="1"/>
    <col min="8" max="9" width="11.6640625" bestFit="1" customWidth="1"/>
  </cols>
  <sheetData>
    <row r="1" spans="1:10" ht="14.4" customHeight="1">
      <c r="A1" s="209" t="s">
        <v>164</v>
      </c>
      <c r="B1" s="210"/>
      <c r="C1" s="210"/>
      <c r="D1" s="210"/>
      <c r="E1" s="210"/>
      <c r="F1" s="210"/>
      <c r="G1" s="211"/>
      <c r="H1" s="211"/>
      <c r="I1" s="211"/>
    </row>
    <row r="2" spans="1:10" ht="33.6" customHeight="1">
      <c r="A2" s="191" t="str">
        <f>'Račun financiranja'!$A$2</f>
        <v>FINANCIJSKI PLAN OSNOVNE ŠKOLE VIS 
ZA 2025. I PROJEKCIJA ZA 2026. I 2027. GODINU</v>
      </c>
      <c r="B2" s="213"/>
      <c r="C2" s="213"/>
      <c r="D2" s="213"/>
      <c r="E2" s="213"/>
      <c r="F2" s="213"/>
      <c r="G2" s="213"/>
      <c r="H2" s="213"/>
      <c r="I2" s="213"/>
      <c r="J2" s="79"/>
    </row>
    <row r="3" spans="1:10" ht="15.6">
      <c r="A3" s="191" t="s">
        <v>24</v>
      </c>
      <c r="B3" s="191"/>
      <c r="C3" s="191"/>
      <c r="D3" s="191"/>
      <c r="E3" s="215"/>
      <c r="F3" s="215"/>
      <c r="G3" s="213"/>
      <c r="H3" s="213"/>
      <c r="I3" s="213"/>
    </row>
    <row r="4" spans="1:10" ht="7.8" customHeight="1">
      <c r="A4" s="42"/>
      <c r="B4" s="42"/>
      <c r="C4" s="42"/>
      <c r="D4" s="43"/>
      <c r="E4" s="44"/>
      <c r="F4" s="44"/>
    </row>
    <row r="5" spans="1:10" ht="15.6">
      <c r="A5" s="191" t="s">
        <v>7</v>
      </c>
      <c r="B5" s="214"/>
      <c r="C5" s="214"/>
      <c r="D5" s="214"/>
      <c r="E5" s="214"/>
      <c r="F5" s="214"/>
      <c r="G5" s="213"/>
      <c r="H5" s="213"/>
      <c r="I5" s="213"/>
    </row>
    <row r="6" spans="1:10" ht="17.399999999999999">
      <c r="A6" s="42"/>
      <c r="B6" s="42"/>
      <c r="C6" s="42"/>
      <c r="D6" s="43"/>
      <c r="E6" s="44"/>
      <c r="F6" s="44"/>
    </row>
    <row r="7" spans="1:10" ht="16.2" thickBot="1">
      <c r="A7" s="191" t="s">
        <v>170</v>
      </c>
      <c r="B7" s="212"/>
      <c r="C7" s="212"/>
      <c r="D7" s="212"/>
      <c r="E7" s="212"/>
      <c r="F7" s="212"/>
      <c r="G7" s="213"/>
      <c r="H7" s="213"/>
      <c r="I7" s="213"/>
    </row>
    <row r="8" spans="1:10" ht="27" thickBot="1">
      <c r="A8" s="101" t="s">
        <v>8</v>
      </c>
      <c r="B8" s="101" t="s">
        <v>9</v>
      </c>
      <c r="C8" s="101" t="s">
        <v>6</v>
      </c>
      <c r="D8" s="101" t="s">
        <v>184</v>
      </c>
      <c r="E8" s="101" t="s">
        <v>185</v>
      </c>
      <c r="F8" s="101" t="s">
        <v>186</v>
      </c>
      <c r="G8" s="101" t="s">
        <v>171</v>
      </c>
      <c r="H8" s="101" t="s">
        <v>183</v>
      </c>
      <c r="I8" s="101" t="s">
        <v>187</v>
      </c>
    </row>
    <row r="9" spans="1:10" ht="23.4" customHeight="1" thickBot="1">
      <c r="A9" s="104">
        <v>6</v>
      </c>
      <c r="B9" s="104"/>
      <c r="C9" s="139" t="s">
        <v>198</v>
      </c>
      <c r="D9" s="105">
        <f>SUM(D10:D14)</f>
        <v>635889.06999999995</v>
      </c>
      <c r="E9" s="105">
        <f>SUM(E10:E14)</f>
        <v>626042.85</v>
      </c>
      <c r="F9" s="105">
        <f t="shared" ref="F9:I9" si="0">SUM(F10:F14)</f>
        <v>798657.8899999999</v>
      </c>
      <c r="G9" s="105">
        <f t="shared" si="0"/>
        <v>888434.17999999993</v>
      </c>
      <c r="H9" s="105">
        <f t="shared" si="0"/>
        <v>888434.17999999993</v>
      </c>
      <c r="I9" s="105">
        <f t="shared" si="0"/>
        <v>870672.75</v>
      </c>
    </row>
    <row r="10" spans="1:10" ht="30" customHeight="1" thickBot="1">
      <c r="A10" s="54"/>
      <c r="B10" s="54">
        <v>63</v>
      </c>
      <c r="C10" s="54" t="s">
        <v>30</v>
      </c>
      <c r="D10" s="102">
        <v>550497.1</v>
      </c>
      <c r="E10" s="102">
        <v>539219.48</v>
      </c>
      <c r="F10" s="102">
        <v>703247.00999999989</v>
      </c>
      <c r="G10" s="103">
        <v>776891.72</v>
      </c>
      <c r="H10" s="103">
        <v>776891.72</v>
      </c>
      <c r="I10" s="103">
        <v>769313.67999999993</v>
      </c>
    </row>
    <row r="11" spans="1:10" ht="30" customHeight="1" thickBot="1">
      <c r="A11" s="54"/>
      <c r="B11" s="54">
        <v>64</v>
      </c>
      <c r="C11" s="54" t="s">
        <v>40</v>
      </c>
      <c r="D11" s="102">
        <v>0</v>
      </c>
      <c r="E11" s="102">
        <v>10</v>
      </c>
      <c r="F11" s="103">
        <v>10</v>
      </c>
      <c r="G11" s="103">
        <v>10</v>
      </c>
      <c r="H11" s="103">
        <v>10</v>
      </c>
      <c r="I11" s="103">
        <v>10</v>
      </c>
    </row>
    <row r="12" spans="1:10" ht="30" customHeight="1" thickBot="1">
      <c r="A12" s="55"/>
      <c r="B12" s="55">
        <v>65</v>
      </c>
      <c r="C12" s="58" t="s">
        <v>172</v>
      </c>
      <c r="D12" s="102">
        <v>1692.62</v>
      </c>
      <c r="E12" s="102">
        <v>3100</v>
      </c>
      <c r="F12" s="103">
        <v>3100</v>
      </c>
      <c r="G12" s="103">
        <v>3000</v>
      </c>
      <c r="H12" s="103">
        <v>3000</v>
      </c>
      <c r="I12" s="103">
        <v>3000</v>
      </c>
    </row>
    <row r="13" spans="1:10" ht="30" customHeight="1" thickBot="1">
      <c r="A13" s="55"/>
      <c r="B13" s="55">
        <v>66</v>
      </c>
      <c r="C13" s="58" t="s">
        <v>173</v>
      </c>
      <c r="D13" s="57">
        <v>36</v>
      </c>
      <c r="E13" s="57">
        <v>0</v>
      </c>
      <c r="F13" s="57">
        <v>0</v>
      </c>
      <c r="G13" s="57">
        <v>2500</v>
      </c>
      <c r="H13" s="57">
        <v>2500</v>
      </c>
      <c r="I13" s="57">
        <v>2500</v>
      </c>
    </row>
    <row r="14" spans="1:10" ht="30" customHeight="1" thickBot="1">
      <c r="A14" s="55"/>
      <c r="B14" s="55">
        <v>67</v>
      </c>
      <c r="C14" s="54" t="s">
        <v>31</v>
      </c>
      <c r="D14" s="57">
        <v>83663.350000000006</v>
      </c>
      <c r="E14" s="57">
        <v>83713.37</v>
      </c>
      <c r="F14" s="57">
        <v>92300.88</v>
      </c>
      <c r="G14" s="57">
        <v>106032.46</v>
      </c>
      <c r="H14" s="187">
        <v>106032.46</v>
      </c>
      <c r="I14" s="187">
        <v>95849.07</v>
      </c>
    </row>
    <row r="15" spans="1:10">
      <c r="A15" s="45"/>
      <c r="B15" s="45"/>
      <c r="C15" s="45"/>
      <c r="D15" s="98"/>
      <c r="E15" s="98"/>
      <c r="F15" s="98"/>
      <c r="G15" s="97"/>
      <c r="H15" s="97"/>
      <c r="I15" s="97"/>
    </row>
    <row r="16" spans="1:10" ht="11.4" customHeight="1">
      <c r="A16" s="191" t="s">
        <v>174</v>
      </c>
      <c r="B16" s="212"/>
      <c r="C16" s="212"/>
      <c r="D16" s="212"/>
      <c r="E16" s="212"/>
      <c r="F16" s="212"/>
      <c r="G16" s="213"/>
      <c r="H16" s="213"/>
      <c r="I16" s="213"/>
    </row>
    <row r="17" spans="1:9" ht="16.2" thickBot="1">
      <c r="A17" s="191"/>
      <c r="B17" s="212"/>
      <c r="C17" s="212"/>
      <c r="D17" s="212"/>
      <c r="E17" s="212"/>
      <c r="F17" s="212"/>
    </row>
    <row r="18" spans="1:9" ht="27" thickBot="1">
      <c r="A18" s="101" t="s">
        <v>8</v>
      </c>
      <c r="B18" s="101" t="s">
        <v>9</v>
      </c>
      <c r="C18" s="101" t="s">
        <v>6</v>
      </c>
      <c r="D18" s="101" t="s">
        <v>184</v>
      </c>
      <c r="E18" s="101" t="s">
        <v>185</v>
      </c>
      <c r="F18" s="101" t="s">
        <v>186</v>
      </c>
      <c r="G18" s="101" t="s">
        <v>171</v>
      </c>
      <c r="H18" s="101" t="s">
        <v>183</v>
      </c>
      <c r="I18" s="101" t="s">
        <v>187</v>
      </c>
    </row>
    <row r="19" spans="1:9" ht="30" customHeight="1" thickBot="1">
      <c r="A19" s="101"/>
      <c r="B19" s="101"/>
      <c r="C19" s="101" t="s">
        <v>199</v>
      </c>
      <c r="D19" s="135">
        <f>D20+D25</f>
        <v>632423.22</v>
      </c>
      <c r="E19" s="135">
        <f t="shared" ref="E19:I19" si="1">E20+E25</f>
        <v>626042.87</v>
      </c>
      <c r="F19" s="135">
        <f t="shared" si="1"/>
        <v>798965.29999999993</v>
      </c>
      <c r="G19" s="135">
        <f t="shared" si="1"/>
        <v>888434.17999999993</v>
      </c>
      <c r="H19" s="135">
        <f t="shared" si="1"/>
        <v>888434.17999999993</v>
      </c>
      <c r="I19" s="135">
        <f t="shared" si="1"/>
        <v>870672.75</v>
      </c>
    </row>
    <row r="20" spans="1:9" ht="23.4" customHeight="1" thickBot="1">
      <c r="A20" s="104">
        <v>3</v>
      </c>
      <c r="B20" s="104"/>
      <c r="C20" s="104" t="s">
        <v>15</v>
      </c>
      <c r="D20" s="136">
        <f>SUM(D21:D24)</f>
        <v>624446.02</v>
      </c>
      <c r="E20" s="136">
        <f>SUM(E21:E24)</f>
        <v>618742.87</v>
      </c>
      <c r="F20" s="136">
        <f>SUM(F21:F24)</f>
        <v>791556.11</v>
      </c>
      <c r="G20" s="136">
        <f t="shared" ref="G20:I20" si="2">SUM(G21:G24)</f>
        <v>881434.17999999993</v>
      </c>
      <c r="H20" s="136">
        <f t="shared" si="2"/>
        <v>881434.17999999993</v>
      </c>
      <c r="I20" s="136">
        <f t="shared" si="2"/>
        <v>863672.75</v>
      </c>
    </row>
    <row r="21" spans="1:9" ht="15" thickBot="1">
      <c r="A21" s="56"/>
      <c r="B21" s="54">
        <v>31</v>
      </c>
      <c r="C21" s="54" t="s">
        <v>16</v>
      </c>
      <c r="D21" s="57">
        <v>508607.02</v>
      </c>
      <c r="E21" s="57">
        <v>492667.08999999997</v>
      </c>
      <c r="F21" s="57">
        <v>663637.11</v>
      </c>
      <c r="G21" s="57">
        <v>753840.46</v>
      </c>
      <c r="H21" s="57">
        <v>753840.46</v>
      </c>
      <c r="I21" s="57">
        <v>737238.32</v>
      </c>
    </row>
    <row r="22" spans="1:9" ht="15" thickBot="1">
      <c r="A22" s="55"/>
      <c r="B22" s="55">
        <v>32</v>
      </c>
      <c r="C22" s="55" t="s">
        <v>25</v>
      </c>
      <c r="D22" s="57">
        <v>115252.09999999999</v>
      </c>
      <c r="E22" s="57">
        <v>125625.78</v>
      </c>
      <c r="F22" s="57">
        <v>127125.00000000003</v>
      </c>
      <c r="G22" s="57">
        <v>126799.72</v>
      </c>
      <c r="H22" s="57">
        <v>126799.72</v>
      </c>
      <c r="I22" s="57">
        <v>125640.43000000002</v>
      </c>
    </row>
    <row r="23" spans="1:9" ht="15" thickBot="1">
      <c r="A23" s="55"/>
      <c r="B23" s="55">
        <v>34</v>
      </c>
      <c r="C23" s="55" t="s">
        <v>175</v>
      </c>
      <c r="D23" s="57">
        <v>353.17</v>
      </c>
      <c r="E23" s="57">
        <v>450</v>
      </c>
      <c r="F23" s="57">
        <v>560</v>
      </c>
      <c r="G23" s="57">
        <v>560</v>
      </c>
      <c r="H23" s="57">
        <v>560</v>
      </c>
      <c r="I23" s="57">
        <v>560</v>
      </c>
    </row>
    <row r="24" spans="1:9" ht="15" thickBot="1">
      <c r="A24" s="55"/>
      <c r="B24" s="55">
        <v>38</v>
      </c>
      <c r="C24" s="58" t="s">
        <v>55</v>
      </c>
      <c r="D24" s="57">
        <v>233.73</v>
      </c>
      <c r="E24" s="57">
        <v>0</v>
      </c>
      <c r="F24" s="57">
        <v>234</v>
      </c>
      <c r="G24" s="57">
        <v>234</v>
      </c>
      <c r="H24" s="57">
        <v>234</v>
      </c>
      <c r="I24" s="57">
        <v>234</v>
      </c>
    </row>
    <row r="25" spans="1:9" ht="23.4" customHeight="1" thickBot="1">
      <c r="A25" s="137">
        <v>4</v>
      </c>
      <c r="B25" s="137"/>
      <c r="C25" s="138" t="s">
        <v>17</v>
      </c>
      <c r="D25" s="136">
        <f>SUM(D26+0)</f>
        <v>7977.2</v>
      </c>
      <c r="E25" s="136">
        <f>SUM(E26+0)</f>
        <v>7300</v>
      </c>
      <c r="F25" s="136">
        <f>SUM(F26+0)</f>
        <v>7409.19</v>
      </c>
      <c r="G25" s="136">
        <f t="shared" ref="G25:I25" si="3">SUM(G26+0)</f>
        <v>7000</v>
      </c>
      <c r="H25" s="136">
        <f t="shared" si="3"/>
        <v>7000</v>
      </c>
      <c r="I25" s="136">
        <f t="shared" si="3"/>
        <v>7000</v>
      </c>
    </row>
    <row r="26" spans="1:9" ht="15" thickBot="1">
      <c r="A26" s="54"/>
      <c r="B26" s="54">
        <v>42</v>
      </c>
      <c r="C26" s="59" t="s">
        <v>176</v>
      </c>
      <c r="D26" s="57">
        <v>7977.2</v>
      </c>
      <c r="E26" s="57">
        <v>7300</v>
      </c>
      <c r="F26" s="57">
        <v>7409.19</v>
      </c>
      <c r="G26" s="57">
        <v>7000</v>
      </c>
      <c r="H26" s="57">
        <v>7000</v>
      </c>
      <c r="I26" s="57">
        <v>7000</v>
      </c>
    </row>
    <row r="28" spans="1:9" ht="30" customHeight="1"/>
    <row r="29" spans="1:9" ht="30" customHeight="1"/>
    <row r="30" spans="1:9" ht="30" customHeight="1"/>
    <row r="31" spans="1:9" ht="30" customHeight="1"/>
    <row r="32" spans="1:9" ht="30" customHeight="1"/>
    <row r="33" ht="30" customHeight="1"/>
    <row r="34" ht="30" customHeight="1"/>
  </sheetData>
  <mergeCells count="7">
    <mergeCell ref="A1:I1"/>
    <mergeCell ref="A17:F17"/>
    <mergeCell ref="A16:I16"/>
    <mergeCell ref="A7:I7"/>
    <mergeCell ref="A5:I5"/>
    <mergeCell ref="A2:I2"/>
    <mergeCell ref="A3:I3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1"/>
  <sheetViews>
    <sheetView workbookViewId="0">
      <selection activeCell="G9" sqref="G9"/>
    </sheetView>
  </sheetViews>
  <sheetFormatPr defaultRowHeight="14.4"/>
  <cols>
    <col min="1" max="1" width="5.77734375" bestFit="1" customWidth="1"/>
    <col min="2" max="2" width="6.5546875" bestFit="1" customWidth="1"/>
    <col min="3" max="3" width="4.33203125" bestFit="1" customWidth="1"/>
    <col min="4" max="4" width="48" customWidth="1"/>
    <col min="5" max="5" width="14" bestFit="1" customWidth="1"/>
    <col min="6" max="6" width="14.33203125" bestFit="1" customWidth="1"/>
    <col min="7" max="10" width="12.6640625" bestFit="1" customWidth="1"/>
    <col min="12" max="12" width="10.109375" customWidth="1"/>
  </cols>
  <sheetData>
    <row r="1" spans="1:12">
      <c r="A1" s="219" t="s">
        <v>164</v>
      </c>
      <c r="B1" s="220"/>
      <c r="C1" s="220"/>
      <c r="D1" s="220"/>
      <c r="E1" s="220"/>
      <c r="F1" s="220"/>
      <c r="G1" s="220"/>
      <c r="H1" s="210"/>
      <c r="I1" s="210"/>
      <c r="J1" s="210"/>
    </row>
    <row r="2" spans="1:12" ht="30" customHeight="1">
      <c r="A2" s="191" t="str">
        <f>'Račun financiranja'!$A$2</f>
        <v>FINANCIJSKI PLAN OSNOVNE ŠKOLE VIS 
ZA 2025. I PROJEKCIJA ZA 2026. I 2027. GODINU</v>
      </c>
      <c r="B2" s="218"/>
      <c r="C2" s="218"/>
      <c r="D2" s="218"/>
      <c r="E2" s="218"/>
      <c r="F2" s="218"/>
      <c r="G2" s="218"/>
      <c r="H2" s="213"/>
      <c r="I2" s="213"/>
      <c r="J2" s="213"/>
    </row>
    <row r="3" spans="1:12" ht="15.75" customHeight="1">
      <c r="A3" s="221" t="s">
        <v>24</v>
      </c>
      <c r="B3" s="220"/>
      <c r="C3" s="220"/>
      <c r="D3" s="220"/>
      <c r="E3" s="220"/>
      <c r="F3" s="220"/>
      <c r="G3" s="220"/>
      <c r="H3" s="218"/>
      <c r="I3" s="218"/>
      <c r="J3" s="218"/>
    </row>
    <row r="4" spans="1:12" ht="17.399999999999999">
      <c r="A4" s="49"/>
      <c r="B4" s="49"/>
      <c r="C4" s="49"/>
      <c r="D4" s="49"/>
      <c r="E4" s="49"/>
      <c r="F4" s="49"/>
      <c r="G4" s="49"/>
      <c r="H4" s="50"/>
      <c r="I4" s="50"/>
      <c r="J4" s="16"/>
    </row>
    <row r="5" spans="1:12" ht="18" customHeight="1">
      <c r="A5" s="221" t="s">
        <v>177</v>
      </c>
      <c r="B5" s="220"/>
      <c r="C5" s="220"/>
      <c r="D5" s="220"/>
      <c r="E5" s="220"/>
      <c r="F5" s="220"/>
      <c r="G5" s="220"/>
      <c r="H5" s="218"/>
      <c r="I5" s="218"/>
      <c r="J5" s="218"/>
    </row>
    <row r="6" spans="1:12" ht="17.399999999999999">
      <c r="A6" s="49"/>
      <c r="B6" s="49"/>
      <c r="C6" s="49"/>
      <c r="D6" s="49"/>
      <c r="E6" s="49"/>
      <c r="F6" s="49"/>
      <c r="G6" s="49"/>
      <c r="H6" s="50"/>
      <c r="I6" s="50"/>
      <c r="J6" s="16"/>
    </row>
    <row r="7" spans="1:12" ht="15.75" customHeight="1">
      <c r="A7" s="221" t="s">
        <v>1</v>
      </c>
      <c r="B7" s="220"/>
      <c r="C7" s="220"/>
      <c r="D7" s="220"/>
      <c r="E7" s="220"/>
      <c r="F7" s="220"/>
      <c r="G7" s="220"/>
      <c r="H7" s="218"/>
      <c r="I7" s="218"/>
      <c r="J7" s="218"/>
    </row>
    <row r="8" spans="1:12" ht="18" thickBot="1">
      <c r="A8" s="49"/>
      <c r="B8" s="49"/>
      <c r="C8" s="49"/>
      <c r="D8" s="49"/>
      <c r="E8" s="49"/>
      <c r="F8" s="49"/>
      <c r="G8" s="49"/>
      <c r="H8" s="50"/>
      <c r="I8" s="50"/>
      <c r="J8" s="16"/>
    </row>
    <row r="9" spans="1:12" ht="31.2" customHeight="1" thickBot="1">
      <c r="A9" s="156" t="s">
        <v>8</v>
      </c>
      <c r="B9" s="156" t="s">
        <v>9</v>
      </c>
      <c r="C9" s="156" t="s">
        <v>10</v>
      </c>
      <c r="D9" s="95" t="s">
        <v>6</v>
      </c>
      <c r="E9" s="96" t="s">
        <v>184</v>
      </c>
      <c r="F9" s="96" t="s">
        <v>185</v>
      </c>
      <c r="G9" s="96" t="s">
        <v>186</v>
      </c>
      <c r="H9" s="96" t="s">
        <v>171</v>
      </c>
      <c r="I9" s="96" t="s">
        <v>183</v>
      </c>
      <c r="J9" s="96" t="s">
        <v>187</v>
      </c>
    </row>
    <row r="10" spans="1:12" ht="27" customHeight="1" thickBot="1">
      <c r="A10" s="106">
        <v>6</v>
      </c>
      <c r="B10" s="107"/>
      <c r="C10" s="107"/>
      <c r="D10" s="107" t="s">
        <v>11</v>
      </c>
      <c r="E10" s="108">
        <f>SUM(E11+E17+E20+E24+E2+E28)</f>
        <v>635889.06999999995</v>
      </c>
      <c r="F10" s="108">
        <f>SUM(F11+F17+F20+F24+F2+F28)</f>
        <v>626042.85</v>
      </c>
      <c r="G10" s="109">
        <f>G11+G17+G20+G24+G28</f>
        <v>798657.8899999999</v>
      </c>
      <c r="H10" s="109">
        <f>H11+H17+H20+H24+H28</f>
        <v>888434.17999999993</v>
      </c>
      <c r="I10" s="109">
        <f>I11+I17+I20+I24+I28</f>
        <v>888434.17999999993</v>
      </c>
      <c r="J10" s="109">
        <f>SUM(J11+J17+J20+J24+J28)</f>
        <v>870672.75</v>
      </c>
      <c r="K10" s="46"/>
    </row>
    <row r="11" spans="1:12" ht="27" customHeight="1" thickBot="1">
      <c r="A11" s="110"/>
      <c r="B11" s="111">
        <v>63</v>
      </c>
      <c r="C11" s="111"/>
      <c r="D11" s="111" t="s">
        <v>30</v>
      </c>
      <c r="E11" s="112">
        <f t="shared" ref="E11:J11" si="0">SUM(E12:E15)</f>
        <v>550497.1</v>
      </c>
      <c r="F11" s="112">
        <f t="shared" si="0"/>
        <v>539219.48</v>
      </c>
      <c r="G11" s="113">
        <f t="shared" si="0"/>
        <v>703247.00999999989</v>
      </c>
      <c r="H11" s="113">
        <f t="shared" si="0"/>
        <v>776891.72</v>
      </c>
      <c r="I11" s="113">
        <f t="shared" si="0"/>
        <v>776891.72</v>
      </c>
      <c r="J11" s="113">
        <f t="shared" si="0"/>
        <v>769313.67999999993</v>
      </c>
      <c r="K11" s="46"/>
      <c r="L11" s="16"/>
    </row>
    <row r="12" spans="1:12" ht="15" thickBot="1">
      <c r="A12" s="110"/>
      <c r="B12" s="114"/>
      <c r="C12" s="114" t="s">
        <v>158</v>
      </c>
      <c r="D12" s="114" t="s">
        <v>139</v>
      </c>
      <c r="E12" s="115">
        <v>0</v>
      </c>
      <c r="F12" s="115">
        <v>0</v>
      </c>
      <c r="G12" s="116">
        <v>529.48</v>
      </c>
      <c r="H12" s="116">
        <v>3789.02</v>
      </c>
      <c r="I12" s="116">
        <v>3789.02</v>
      </c>
      <c r="J12" s="116">
        <v>2652.31</v>
      </c>
      <c r="K12" s="46"/>
      <c r="L12" s="16"/>
    </row>
    <row r="13" spans="1:12" ht="15" thickBot="1">
      <c r="A13" s="110"/>
      <c r="B13" s="114"/>
      <c r="C13" s="117" t="s">
        <v>49</v>
      </c>
      <c r="D13" s="117" t="s">
        <v>50</v>
      </c>
      <c r="E13" s="115">
        <v>4224.6000000000004</v>
      </c>
      <c r="F13" s="115">
        <v>9095.59</v>
      </c>
      <c r="G13" s="116">
        <v>9464.34</v>
      </c>
      <c r="H13" s="116">
        <v>21471.1</v>
      </c>
      <c r="I13" s="116">
        <v>21471.1</v>
      </c>
      <c r="J13" s="116">
        <v>15029.77</v>
      </c>
      <c r="K13" s="46"/>
      <c r="L13" s="16"/>
    </row>
    <row r="14" spans="1:12" ht="15" thickBot="1">
      <c r="A14" s="100"/>
      <c r="B14" s="117"/>
      <c r="C14" s="117" t="s">
        <v>34</v>
      </c>
      <c r="D14" s="117" t="s">
        <v>35</v>
      </c>
      <c r="E14" s="118">
        <v>546272.5</v>
      </c>
      <c r="F14" s="118">
        <v>530123.89</v>
      </c>
      <c r="G14" s="116">
        <v>693253.19</v>
      </c>
      <c r="H14" s="116">
        <v>751631.6</v>
      </c>
      <c r="I14" s="116">
        <v>751631.6</v>
      </c>
      <c r="J14" s="116">
        <v>751631.6</v>
      </c>
      <c r="K14" s="46"/>
      <c r="L14" s="16"/>
    </row>
    <row r="15" spans="1:12" s="3" customFormat="1" ht="15" thickBot="1">
      <c r="A15" s="100"/>
      <c r="B15" s="119"/>
      <c r="C15" s="117" t="s">
        <v>36</v>
      </c>
      <c r="D15" s="117" t="s">
        <v>37</v>
      </c>
      <c r="E15" s="118">
        <v>0</v>
      </c>
      <c r="F15" s="118">
        <v>0</v>
      </c>
      <c r="G15" s="116">
        <v>0</v>
      </c>
      <c r="H15" s="116">
        <v>0</v>
      </c>
      <c r="I15" s="116">
        <v>0</v>
      </c>
      <c r="J15" s="116">
        <v>0</v>
      </c>
      <c r="K15" s="80"/>
      <c r="L15" s="81"/>
    </row>
    <row r="16" spans="1:12" ht="14.4" customHeight="1" thickBot="1">
      <c r="A16" s="129"/>
      <c r="B16" s="130"/>
      <c r="C16" s="131"/>
      <c r="D16" s="131"/>
      <c r="E16" s="132"/>
      <c r="F16" s="132"/>
      <c r="G16" s="128"/>
      <c r="H16" s="128"/>
      <c r="I16" s="128"/>
      <c r="J16" s="128"/>
      <c r="K16" s="82"/>
      <c r="L16" s="83"/>
    </row>
    <row r="17" spans="1:13" s="3" customFormat="1" ht="27" customHeight="1" thickBot="1">
      <c r="A17" s="120"/>
      <c r="B17" s="111">
        <v>64</v>
      </c>
      <c r="C17" s="111"/>
      <c r="D17" s="111" t="s">
        <v>40</v>
      </c>
      <c r="E17" s="112">
        <v>0</v>
      </c>
      <c r="F17" s="112">
        <f>SUM(F18+0)</f>
        <v>10</v>
      </c>
      <c r="G17" s="113">
        <f>SUM(G18+0)</f>
        <v>10</v>
      </c>
      <c r="H17" s="113">
        <f>SUM(H18+0)</f>
        <v>10</v>
      </c>
      <c r="I17" s="113">
        <v>10</v>
      </c>
      <c r="J17" s="113">
        <v>10</v>
      </c>
      <c r="K17" s="80"/>
      <c r="L17" s="81"/>
    </row>
    <row r="18" spans="1:13" ht="15" thickBot="1">
      <c r="A18" s="121"/>
      <c r="B18" s="114"/>
      <c r="C18" s="114" t="s">
        <v>41</v>
      </c>
      <c r="D18" s="114" t="s">
        <v>42</v>
      </c>
      <c r="E18" s="115">
        <v>0</v>
      </c>
      <c r="F18" s="115">
        <v>10</v>
      </c>
      <c r="G18" s="116">
        <v>10</v>
      </c>
      <c r="H18" s="116">
        <v>10</v>
      </c>
      <c r="I18" s="116">
        <v>10</v>
      </c>
      <c r="J18" s="116">
        <v>10</v>
      </c>
      <c r="K18" s="82"/>
      <c r="L18" s="84"/>
    </row>
    <row r="19" spans="1:13" ht="14.4" customHeight="1" thickBot="1">
      <c r="A19" s="125"/>
      <c r="B19" s="126"/>
      <c r="C19" s="126"/>
      <c r="D19" s="126"/>
      <c r="E19" s="127"/>
      <c r="F19" s="127"/>
      <c r="G19" s="128"/>
      <c r="H19" s="128"/>
      <c r="I19" s="128"/>
      <c r="J19" s="128"/>
      <c r="K19" s="82"/>
      <c r="L19" s="85"/>
    </row>
    <row r="20" spans="1:13" s="3" customFormat="1" ht="27" customHeight="1" thickBot="1">
      <c r="A20" s="120"/>
      <c r="B20" s="111">
        <v>65</v>
      </c>
      <c r="C20" s="111"/>
      <c r="D20" s="111" t="s">
        <v>196</v>
      </c>
      <c r="E20" s="112">
        <f t="shared" ref="E20:J20" si="1">SUM(E21:E22)</f>
        <v>1692.62</v>
      </c>
      <c r="F20" s="112">
        <f>SUM(F21:F22)</f>
        <v>3100</v>
      </c>
      <c r="G20" s="113">
        <f t="shared" si="1"/>
        <v>3100</v>
      </c>
      <c r="H20" s="113">
        <f t="shared" si="1"/>
        <v>3000</v>
      </c>
      <c r="I20" s="113">
        <f t="shared" si="1"/>
        <v>3000</v>
      </c>
      <c r="J20" s="113">
        <f t="shared" si="1"/>
        <v>3000</v>
      </c>
      <c r="K20" s="80"/>
      <c r="L20" s="81"/>
    </row>
    <row r="21" spans="1:13" s="3" customFormat="1" ht="15" thickBot="1">
      <c r="A21" s="121"/>
      <c r="B21" s="114"/>
      <c r="C21" s="114" t="s">
        <v>41</v>
      </c>
      <c r="D21" s="114" t="s">
        <v>42</v>
      </c>
      <c r="E21" s="115">
        <v>0</v>
      </c>
      <c r="F21" s="115">
        <v>0</v>
      </c>
      <c r="G21" s="116">
        <v>0</v>
      </c>
      <c r="H21" s="116">
        <v>0</v>
      </c>
      <c r="I21" s="116">
        <v>0</v>
      </c>
      <c r="J21" s="116">
        <v>0</v>
      </c>
      <c r="K21" s="80"/>
      <c r="L21" s="81"/>
    </row>
    <row r="22" spans="1:13" ht="15" thickBot="1">
      <c r="A22" s="100"/>
      <c r="B22" s="117"/>
      <c r="C22" s="117" t="s">
        <v>38</v>
      </c>
      <c r="D22" s="122" t="s">
        <v>39</v>
      </c>
      <c r="E22" s="123">
        <v>1692.62</v>
      </c>
      <c r="F22" s="123">
        <v>3100</v>
      </c>
      <c r="G22" s="116">
        <v>3100</v>
      </c>
      <c r="H22" s="116">
        <v>3000</v>
      </c>
      <c r="I22" s="116">
        <v>3000</v>
      </c>
      <c r="J22" s="116">
        <v>3000</v>
      </c>
      <c r="K22" s="82"/>
      <c r="L22" s="84"/>
    </row>
    <row r="23" spans="1:13" ht="14.4" customHeight="1" thickBot="1">
      <c r="A23" s="129"/>
      <c r="B23" s="131"/>
      <c r="C23" s="131"/>
      <c r="D23" s="133"/>
      <c r="E23" s="134"/>
      <c r="F23" s="134"/>
      <c r="G23" s="128"/>
      <c r="H23" s="128"/>
      <c r="I23" s="128"/>
      <c r="J23" s="128"/>
      <c r="K23" s="82"/>
      <c r="L23" s="83"/>
    </row>
    <row r="24" spans="1:13" ht="29.4" customHeight="1" thickBot="1">
      <c r="A24" s="120"/>
      <c r="B24" s="111">
        <v>66</v>
      </c>
      <c r="C24" s="111"/>
      <c r="D24" s="111" t="s">
        <v>43</v>
      </c>
      <c r="E24" s="112">
        <f t="shared" ref="E24:J24" si="2">SUM(E25:E26)</f>
        <v>36</v>
      </c>
      <c r="F24" s="112">
        <f>SUM(F25:F26)</f>
        <v>0</v>
      </c>
      <c r="G24" s="113">
        <f t="shared" si="2"/>
        <v>0</v>
      </c>
      <c r="H24" s="113">
        <f t="shared" si="2"/>
        <v>2500</v>
      </c>
      <c r="I24" s="113">
        <f t="shared" si="2"/>
        <v>2500</v>
      </c>
      <c r="J24" s="113">
        <f t="shared" si="2"/>
        <v>2500</v>
      </c>
      <c r="K24" s="82"/>
      <c r="L24" s="84"/>
    </row>
    <row r="25" spans="1:13" ht="15" thickBot="1">
      <c r="A25" s="121"/>
      <c r="B25" s="114"/>
      <c r="C25" s="114" t="s">
        <v>41</v>
      </c>
      <c r="D25" s="114" t="s">
        <v>42</v>
      </c>
      <c r="E25" s="115">
        <v>36</v>
      </c>
      <c r="F25" s="115">
        <v>0</v>
      </c>
      <c r="G25" s="116">
        <v>0</v>
      </c>
      <c r="H25" s="116">
        <v>2500</v>
      </c>
      <c r="I25" s="116">
        <v>2500</v>
      </c>
      <c r="J25" s="116">
        <v>2500</v>
      </c>
      <c r="K25" s="82"/>
      <c r="L25" s="84"/>
    </row>
    <row r="26" spans="1:13" ht="15" thickBot="1">
      <c r="A26" s="121"/>
      <c r="B26" s="114"/>
      <c r="C26" s="114" t="s">
        <v>44</v>
      </c>
      <c r="D26" s="114" t="s">
        <v>45</v>
      </c>
      <c r="E26" s="115">
        <v>0</v>
      </c>
      <c r="F26" s="115">
        <v>0</v>
      </c>
      <c r="G26" s="116">
        <v>0</v>
      </c>
      <c r="H26" s="116">
        <v>0</v>
      </c>
      <c r="I26" s="116">
        <v>0</v>
      </c>
      <c r="J26" s="116">
        <v>0</v>
      </c>
      <c r="K26" s="82"/>
      <c r="L26" s="84"/>
    </row>
    <row r="27" spans="1:13" ht="14.4" customHeight="1" thickBot="1">
      <c r="A27" s="125"/>
      <c r="B27" s="126"/>
      <c r="C27" s="126"/>
      <c r="D27" s="126"/>
      <c r="E27" s="127"/>
      <c r="F27" s="127"/>
      <c r="G27" s="128"/>
      <c r="H27" s="128"/>
      <c r="I27" s="128"/>
      <c r="J27" s="128"/>
      <c r="K27" s="82"/>
      <c r="L27" s="83"/>
    </row>
    <row r="28" spans="1:13" ht="27" customHeight="1" thickBot="1">
      <c r="A28" s="120"/>
      <c r="B28" s="119">
        <v>67</v>
      </c>
      <c r="C28" s="119"/>
      <c r="D28" s="111" t="s">
        <v>31</v>
      </c>
      <c r="E28" s="112">
        <f t="shared" ref="E28:J28" si="3">SUM(E29:E32)</f>
        <v>83663.350000000006</v>
      </c>
      <c r="F28" s="112">
        <f>SUM(F29:F32)</f>
        <v>83713.37000000001</v>
      </c>
      <c r="G28" s="113">
        <f t="shared" si="3"/>
        <v>92300.880000000019</v>
      </c>
      <c r="H28" s="113">
        <f t="shared" si="3"/>
        <v>106032.46</v>
      </c>
      <c r="I28" s="113">
        <f t="shared" si="3"/>
        <v>106032.46</v>
      </c>
      <c r="J28" s="113">
        <f t="shared" si="3"/>
        <v>95849.07</v>
      </c>
      <c r="K28" s="82"/>
      <c r="L28" s="84"/>
    </row>
    <row r="29" spans="1:13" ht="15" thickBot="1">
      <c r="A29" s="99"/>
      <c r="B29" s="114"/>
      <c r="C29" s="117" t="s">
        <v>46</v>
      </c>
      <c r="D29" s="117" t="s">
        <v>12</v>
      </c>
      <c r="E29" s="118">
        <v>10858.72</v>
      </c>
      <c r="F29" s="118">
        <v>10107.74</v>
      </c>
      <c r="G29" s="116">
        <v>16372.57</v>
      </c>
      <c r="H29" s="116">
        <v>33944.639999999999</v>
      </c>
      <c r="I29" s="116">
        <v>33944.639999999999</v>
      </c>
      <c r="J29" s="124">
        <v>23761.25</v>
      </c>
      <c r="K29" s="82"/>
      <c r="L29" s="84"/>
    </row>
    <row r="30" spans="1:13" ht="15" thickBot="1">
      <c r="A30" s="99"/>
      <c r="B30" s="114"/>
      <c r="C30" s="117" t="s">
        <v>51</v>
      </c>
      <c r="D30" s="117" t="s">
        <v>52</v>
      </c>
      <c r="E30" s="118">
        <v>72804.63</v>
      </c>
      <c r="F30" s="118">
        <v>73605.63</v>
      </c>
      <c r="G30" s="116">
        <v>72087.820000000007</v>
      </c>
      <c r="H30" s="116">
        <v>72087.820000000007</v>
      </c>
      <c r="I30" s="116">
        <v>72087.820000000007</v>
      </c>
      <c r="J30" s="124">
        <v>72087.820000000007</v>
      </c>
      <c r="K30" s="82"/>
      <c r="L30" s="84"/>
    </row>
    <row r="31" spans="1:13" ht="15" thickBot="1">
      <c r="A31" s="100"/>
      <c r="B31" s="117"/>
      <c r="C31" s="117" t="s">
        <v>38</v>
      </c>
      <c r="D31" s="122" t="s">
        <v>39</v>
      </c>
      <c r="E31" s="123">
        <v>0</v>
      </c>
      <c r="F31" s="123">
        <v>0</v>
      </c>
      <c r="G31" s="116">
        <v>3840.49</v>
      </c>
      <c r="H31" s="116">
        <v>0</v>
      </c>
      <c r="I31" s="116">
        <v>0</v>
      </c>
      <c r="J31" s="116">
        <v>0</v>
      </c>
      <c r="K31" s="82"/>
      <c r="L31" s="84"/>
    </row>
    <row r="32" spans="1:13" ht="15" thickBot="1">
      <c r="A32" s="100"/>
      <c r="B32" s="119"/>
      <c r="C32" s="117" t="s">
        <v>49</v>
      </c>
      <c r="D32" s="117" t="s">
        <v>50</v>
      </c>
      <c r="E32" s="118">
        <v>0</v>
      </c>
      <c r="F32" s="118">
        <v>0</v>
      </c>
      <c r="G32" s="116">
        <v>0</v>
      </c>
      <c r="H32" s="116">
        <v>0</v>
      </c>
      <c r="I32" s="116">
        <v>0</v>
      </c>
      <c r="J32" s="116">
        <v>0</v>
      </c>
      <c r="K32" s="46"/>
      <c r="L32" s="84"/>
      <c r="M32" s="82"/>
    </row>
    <row r="33" spans="1:13" ht="24" customHeight="1">
      <c r="A33" s="46"/>
      <c r="B33" s="46"/>
      <c r="C33" s="46"/>
      <c r="D33" s="46"/>
      <c r="E33" s="16"/>
      <c r="F33" s="16"/>
      <c r="G33" s="16"/>
      <c r="H33" s="16"/>
      <c r="I33" s="16"/>
      <c r="J33" s="16"/>
      <c r="K33" s="46"/>
      <c r="L33" s="86"/>
      <c r="M33" s="82"/>
    </row>
    <row r="34" spans="1:13" ht="28.05" customHeight="1">
      <c r="A34" s="191" t="s">
        <v>13</v>
      </c>
      <c r="B34" s="191"/>
      <c r="C34" s="191"/>
      <c r="D34" s="191"/>
      <c r="E34" s="191"/>
      <c r="F34" s="191"/>
      <c r="G34" s="191"/>
      <c r="H34" s="191"/>
      <c r="I34" s="191"/>
      <c r="J34" s="191"/>
      <c r="K34" s="46"/>
      <c r="L34" s="82"/>
      <c r="M34" s="82"/>
    </row>
    <row r="35" spans="1:13" ht="18" thickBot="1">
      <c r="A35" s="70"/>
      <c r="B35" s="70"/>
      <c r="C35" s="70"/>
      <c r="D35" s="70"/>
      <c r="E35" s="70"/>
      <c r="F35" s="70"/>
      <c r="G35" s="70"/>
      <c r="H35" s="1"/>
      <c r="I35" s="1"/>
      <c r="J35" s="46"/>
      <c r="K35" s="46"/>
      <c r="L35" s="82"/>
      <c r="M35" s="82"/>
    </row>
    <row r="36" spans="1:13" ht="28.05" customHeight="1" thickBot="1">
      <c r="A36" s="155" t="s">
        <v>8</v>
      </c>
      <c r="B36" s="155" t="s">
        <v>9</v>
      </c>
      <c r="C36" s="155" t="s">
        <v>10</v>
      </c>
      <c r="D36" s="101" t="s">
        <v>14</v>
      </c>
      <c r="E36" s="101" t="s">
        <v>184</v>
      </c>
      <c r="F36" s="101" t="s">
        <v>185</v>
      </c>
      <c r="G36" s="101" t="s">
        <v>186</v>
      </c>
      <c r="H36" s="101" t="s">
        <v>171</v>
      </c>
      <c r="I36" s="101" t="s">
        <v>183</v>
      </c>
      <c r="J36" s="101" t="s">
        <v>187</v>
      </c>
      <c r="K36" s="46"/>
      <c r="L36" s="82"/>
      <c r="M36" s="82"/>
    </row>
    <row r="37" spans="1:13" ht="28.05" customHeight="1" thickBot="1">
      <c r="A37" s="216" t="s">
        <v>159</v>
      </c>
      <c r="B37" s="217"/>
      <c r="C37" s="217"/>
      <c r="D37" s="217"/>
      <c r="E37" s="152">
        <f>SUM(E38+E97)</f>
        <v>632423.22</v>
      </c>
      <c r="F37" s="152">
        <f t="shared" ref="F37:J37" si="4">SUM(F38+F97)</f>
        <v>626042.87</v>
      </c>
      <c r="G37" s="152">
        <f t="shared" si="4"/>
        <v>798965.29999999993</v>
      </c>
      <c r="H37" s="152">
        <f t="shared" si="4"/>
        <v>888434.17999999993</v>
      </c>
      <c r="I37" s="152">
        <f t="shared" si="4"/>
        <v>888434.17999999993</v>
      </c>
      <c r="J37" s="152">
        <f t="shared" si="4"/>
        <v>870672.75</v>
      </c>
      <c r="K37" s="46"/>
      <c r="L37" s="82"/>
      <c r="M37" s="82"/>
    </row>
    <row r="38" spans="1:13" ht="28.05" customHeight="1" thickBot="1">
      <c r="A38" s="145">
        <v>3</v>
      </c>
      <c r="B38" s="88"/>
      <c r="C38" s="88"/>
      <c r="D38" s="88" t="s">
        <v>15</v>
      </c>
      <c r="E38" s="113">
        <f>SUM(E39+E51+E64+E75+E86)</f>
        <v>624446.02</v>
      </c>
      <c r="F38" s="113">
        <f>SUM(F39+F51+F64+F75+F86)</f>
        <v>618742.87</v>
      </c>
      <c r="G38" s="113">
        <f>SUM(G39+G51++G64+G75+G86)</f>
        <v>791556.11</v>
      </c>
      <c r="H38" s="113">
        <f>SUM(H39+H51++H64+H75+H86)</f>
        <v>881434.17999999993</v>
      </c>
      <c r="I38" s="113">
        <f>SUM(I39+I51++I64+I75+I86)</f>
        <v>881434.17999999993</v>
      </c>
      <c r="J38" s="113">
        <f>SUM(J39+J51++J64+J75+J86)</f>
        <v>863672.75</v>
      </c>
      <c r="K38" s="46"/>
      <c r="L38" s="82"/>
      <c r="M38" s="82"/>
    </row>
    <row r="39" spans="1:13" ht="28.05" customHeight="1" thickBot="1">
      <c r="A39" s="56"/>
      <c r="B39" s="88">
        <v>31</v>
      </c>
      <c r="C39" s="89"/>
      <c r="D39" s="88" t="s">
        <v>16</v>
      </c>
      <c r="E39" s="113">
        <f t="shared" ref="E39:J39" si="5">SUM(E40:E49)</f>
        <v>508607.02</v>
      </c>
      <c r="F39" s="113">
        <f t="shared" si="5"/>
        <v>492667.08999999997</v>
      </c>
      <c r="G39" s="113">
        <f t="shared" si="5"/>
        <v>663637.11</v>
      </c>
      <c r="H39" s="113">
        <f t="shared" si="5"/>
        <v>753840.46</v>
      </c>
      <c r="I39" s="113">
        <f t="shared" si="5"/>
        <v>753840.46</v>
      </c>
      <c r="J39" s="113">
        <f t="shared" si="5"/>
        <v>737238.32</v>
      </c>
      <c r="K39" s="46"/>
      <c r="L39" s="82"/>
      <c r="M39" s="82"/>
    </row>
    <row r="40" spans="1:13" ht="16.2" thickBot="1">
      <c r="A40" s="55"/>
      <c r="B40" s="90"/>
      <c r="C40" s="90" t="s">
        <v>46</v>
      </c>
      <c r="D40" s="90" t="s">
        <v>12</v>
      </c>
      <c r="E40" s="118">
        <v>3238.58</v>
      </c>
      <c r="F40" s="118">
        <v>7858.33</v>
      </c>
      <c r="G40" s="116">
        <v>12393.51</v>
      </c>
      <c r="H40" s="116">
        <v>31215.61</v>
      </c>
      <c r="I40" s="116">
        <v>31215.61</v>
      </c>
      <c r="J40" s="116">
        <v>21850.93</v>
      </c>
      <c r="K40" s="46"/>
      <c r="L40" s="82"/>
      <c r="M40" s="82"/>
    </row>
    <row r="41" spans="1:13" ht="16.2" thickBot="1">
      <c r="A41" s="55"/>
      <c r="B41" s="90"/>
      <c r="C41" s="89" t="s">
        <v>41</v>
      </c>
      <c r="D41" s="89" t="s">
        <v>42</v>
      </c>
      <c r="E41" s="115">
        <v>0</v>
      </c>
      <c r="F41" s="115">
        <v>0</v>
      </c>
      <c r="G41" s="116">
        <v>0</v>
      </c>
      <c r="H41" s="116">
        <v>0</v>
      </c>
      <c r="I41" s="116">
        <v>0</v>
      </c>
      <c r="J41" s="116">
        <v>0</v>
      </c>
      <c r="K41" s="3"/>
      <c r="L41" s="82"/>
      <c r="M41" s="82"/>
    </row>
    <row r="42" spans="1:13" ht="16.2" thickBot="1">
      <c r="A42" s="54"/>
      <c r="B42" s="89"/>
      <c r="C42" s="90" t="s">
        <v>51</v>
      </c>
      <c r="D42" s="90" t="s">
        <v>52</v>
      </c>
      <c r="E42" s="118">
        <v>0</v>
      </c>
      <c r="F42" s="118">
        <v>0</v>
      </c>
      <c r="G42" s="116">
        <v>0</v>
      </c>
      <c r="H42" s="116">
        <v>0</v>
      </c>
      <c r="I42" s="116">
        <v>0</v>
      </c>
      <c r="J42" s="116">
        <v>0</v>
      </c>
      <c r="K42" s="46"/>
      <c r="L42" s="82"/>
      <c r="M42" s="82"/>
    </row>
    <row r="43" spans="1:13" ht="16.2" thickBot="1">
      <c r="A43" s="55"/>
      <c r="B43" s="90"/>
      <c r="C43" s="90" t="s">
        <v>38</v>
      </c>
      <c r="D43" s="93" t="s">
        <v>39</v>
      </c>
      <c r="E43" s="123">
        <v>0</v>
      </c>
      <c r="F43" s="123">
        <v>0</v>
      </c>
      <c r="G43" s="116">
        <v>0</v>
      </c>
      <c r="H43" s="116">
        <v>0</v>
      </c>
      <c r="I43" s="116">
        <v>0</v>
      </c>
      <c r="J43" s="116">
        <v>0</v>
      </c>
      <c r="K43" s="46"/>
      <c r="L43" s="82"/>
      <c r="M43" s="82"/>
    </row>
    <row r="44" spans="1:13" s="3" customFormat="1" ht="16.2" thickBot="1">
      <c r="A44" s="55"/>
      <c r="B44" s="90"/>
      <c r="C44" s="90" t="s">
        <v>158</v>
      </c>
      <c r="D44" s="93" t="s">
        <v>139</v>
      </c>
      <c r="E44" s="123">
        <v>0</v>
      </c>
      <c r="F44" s="123">
        <v>0</v>
      </c>
      <c r="G44" s="116">
        <v>529.48</v>
      </c>
      <c r="H44" s="116">
        <v>3618.73</v>
      </c>
      <c r="I44" s="116">
        <v>3618.73</v>
      </c>
      <c r="J44" s="116">
        <v>2533.11</v>
      </c>
      <c r="K44" s="46"/>
      <c r="L44" s="80"/>
      <c r="M44" s="80"/>
    </row>
    <row r="45" spans="1:13" ht="16.2" thickBot="1">
      <c r="A45" s="55"/>
      <c r="B45" s="91"/>
      <c r="C45" s="90" t="s">
        <v>49</v>
      </c>
      <c r="D45" s="90" t="s">
        <v>50</v>
      </c>
      <c r="E45" s="118">
        <f>SUM('[1]POSEBNI DIO'!C136+'[1]POSEBNI DIO'!C141+'[1]POSEBNI DIO'!C146)</f>
        <v>4091.6000000000004</v>
      </c>
      <c r="F45" s="118">
        <v>9095.59</v>
      </c>
      <c r="G45" s="116">
        <v>12621.53</v>
      </c>
      <c r="H45" s="116">
        <v>20506.12</v>
      </c>
      <c r="I45" s="116">
        <v>20506.12</v>
      </c>
      <c r="J45" s="116">
        <v>14354.28</v>
      </c>
      <c r="K45" s="46"/>
      <c r="L45" s="82"/>
      <c r="M45" s="82"/>
    </row>
    <row r="46" spans="1:13" ht="16.2" thickBot="1">
      <c r="A46" s="55"/>
      <c r="B46" s="90"/>
      <c r="C46" s="90" t="s">
        <v>34</v>
      </c>
      <c r="D46" s="90" t="s">
        <v>35</v>
      </c>
      <c r="E46" s="118">
        <f>SUM('[1]POSEBNI DIO'!C170+0)</f>
        <v>501276.84</v>
      </c>
      <c r="F46" s="118">
        <v>475713.17</v>
      </c>
      <c r="G46" s="116">
        <v>638092.59</v>
      </c>
      <c r="H46" s="116">
        <v>698500</v>
      </c>
      <c r="I46" s="116">
        <v>698500</v>
      </c>
      <c r="J46" s="116">
        <v>698500</v>
      </c>
      <c r="K46" s="46"/>
      <c r="L46" s="82"/>
      <c r="M46" s="82"/>
    </row>
    <row r="47" spans="1:13" ht="16.2" thickBot="1">
      <c r="A47" s="55"/>
      <c r="B47" s="91"/>
      <c r="C47" s="90" t="s">
        <v>36</v>
      </c>
      <c r="D47" s="90" t="s">
        <v>37</v>
      </c>
      <c r="E47" s="118">
        <v>0</v>
      </c>
      <c r="F47" s="118">
        <v>0</v>
      </c>
      <c r="G47" s="116">
        <v>0</v>
      </c>
      <c r="H47" s="116">
        <v>0</v>
      </c>
      <c r="I47" s="116">
        <v>0</v>
      </c>
      <c r="J47" s="116">
        <v>0</v>
      </c>
      <c r="K47" s="46"/>
      <c r="L47" s="82"/>
      <c r="M47" s="82"/>
    </row>
    <row r="48" spans="1:13" ht="16.2" thickBot="1">
      <c r="A48" s="92"/>
      <c r="B48" s="89"/>
      <c r="C48" s="89" t="s">
        <v>44</v>
      </c>
      <c r="D48" s="89" t="s">
        <v>45</v>
      </c>
      <c r="E48" s="115">
        <v>0</v>
      </c>
      <c r="F48" s="115">
        <v>0</v>
      </c>
      <c r="G48" s="116">
        <v>0</v>
      </c>
      <c r="H48" s="116">
        <v>0</v>
      </c>
      <c r="I48" s="116">
        <v>0</v>
      </c>
      <c r="J48" s="116">
        <v>0</v>
      </c>
      <c r="K48" s="46"/>
      <c r="L48" s="82"/>
      <c r="M48" s="82"/>
    </row>
    <row r="49" spans="1:13" ht="16.2" thickBot="1">
      <c r="A49" s="54"/>
      <c r="B49" s="89"/>
      <c r="C49" s="90" t="s">
        <v>47</v>
      </c>
      <c r="D49" s="90" t="s">
        <v>48</v>
      </c>
      <c r="E49" s="118">
        <v>0</v>
      </c>
      <c r="F49" s="118">
        <v>0</v>
      </c>
      <c r="G49" s="116">
        <v>0</v>
      </c>
      <c r="H49" s="116">
        <v>0</v>
      </c>
      <c r="I49" s="116">
        <v>0</v>
      </c>
      <c r="J49" s="116">
        <v>0</v>
      </c>
      <c r="K49" s="46"/>
      <c r="L49" s="82"/>
      <c r="M49" s="82"/>
    </row>
    <row r="50" spans="1:13" ht="16.2" thickBot="1">
      <c r="A50" s="146"/>
      <c r="B50" s="147"/>
      <c r="C50" s="148"/>
      <c r="D50" s="148"/>
      <c r="E50" s="132"/>
      <c r="F50" s="132"/>
      <c r="G50" s="128"/>
      <c r="H50" s="128"/>
      <c r="I50" s="128"/>
      <c r="J50" s="128"/>
      <c r="K50" s="46"/>
      <c r="L50" s="87"/>
      <c r="M50" s="82"/>
    </row>
    <row r="51" spans="1:13" ht="28.05" customHeight="1" thickBot="1">
      <c r="A51" s="55"/>
      <c r="B51" s="91">
        <v>32</v>
      </c>
      <c r="C51" s="90"/>
      <c r="D51" s="91" t="s">
        <v>25</v>
      </c>
      <c r="E51" s="153">
        <f t="shared" ref="E51:J51" si="6">SUM(E52:E62)</f>
        <v>115252.09999999999</v>
      </c>
      <c r="F51" s="153">
        <f t="shared" si="6"/>
        <v>125625.78</v>
      </c>
      <c r="G51" s="113">
        <f t="shared" si="6"/>
        <v>127125.00000000003</v>
      </c>
      <c r="H51" s="113">
        <f t="shared" si="6"/>
        <v>126799.72</v>
      </c>
      <c r="I51" s="113">
        <f t="shared" si="6"/>
        <v>126799.72</v>
      </c>
      <c r="J51" s="113">
        <f t="shared" si="6"/>
        <v>125640.43000000002</v>
      </c>
      <c r="K51" s="46"/>
      <c r="L51" s="82"/>
      <c r="M51" s="82"/>
    </row>
    <row r="52" spans="1:13" ht="16.2" thickBot="1">
      <c r="A52" s="55"/>
      <c r="B52" s="90"/>
      <c r="C52" s="90" t="s">
        <v>46</v>
      </c>
      <c r="D52" s="90" t="s">
        <v>12</v>
      </c>
      <c r="E52" s="118">
        <v>1722.95</v>
      </c>
      <c r="F52" s="118">
        <v>2249.41</v>
      </c>
      <c r="G52" s="116">
        <v>3979.06</v>
      </c>
      <c r="H52" s="116">
        <v>2729.03</v>
      </c>
      <c r="I52" s="116">
        <v>2729.03</v>
      </c>
      <c r="J52" s="116">
        <v>1910.32</v>
      </c>
      <c r="K52" s="46"/>
      <c r="L52" s="82"/>
      <c r="M52" s="82"/>
    </row>
    <row r="53" spans="1:13" ht="16.2" thickBot="1">
      <c r="A53" s="55"/>
      <c r="B53" s="90"/>
      <c r="C53" s="89" t="s">
        <v>41</v>
      </c>
      <c r="D53" s="89" t="s">
        <v>42</v>
      </c>
      <c r="E53" s="115">
        <v>3.17</v>
      </c>
      <c r="F53" s="115">
        <v>10</v>
      </c>
      <c r="G53" s="116">
        <v>110.93</v>
      </c>
      <c r="H53" s="116">
        <v>2500</v>
      </c>
      <c r="I53" s="116">
        <v>2500</v>
      </c>
      <c r="J53" s="116">
        <v>2500</v>
      </c>
      <c r="K53" s="3"/>
      <c r="L53" s="82"/>
      <c r="M53" s="82"/>
    </row>
    <row r="54" spans="1:13" ht="16.2" thickBot="1">
      <c r="A54" s="54"/>
      <c r="B54" s="89"/>
      <c r="C54" s="89" t="s">
        <v>197</v>
      </c>
      <c r="D54" s="149" t="s">
        <v>154</v>
      </c>
      <c r="E54" s="115">
        <v>1265.49</v>
      </c>
      <c r="F54" s="115">
        <v>0</v>
      </c>
      <c r="G54" s="116">
        <v>0</v>
      </c>
      <c r="H54" s="116">
        <v>0</v>
      </c>
      <c r="I54" s="116">
        <v>0</v>
      </c>
      <c r="J54" s="116">
        <v>0</v>
      </c>
      <c r="K54" s="46"/>
      <c r="L54" s="82"/>
      <c r="M54" s="82"/>
    </row>
    <row r="55" spans="1:13" ht="16.2" thickBot="1">
      <c r="A55" s="55"/>
      <c r="B55" s="90"/>
      <c r="C55" s="90" t="s">
        <v>51</v>
      </c>
      <c r="D55" s="90" t="s">
        <v>52</v>
      </c>
      <c r="E55" s="118">
        <f>SUM('[1]POSEBNI DIO'!C79+'[1]POSEBNI DIO'!C84+'[1]POSEBNI DIO'!C106)</f>
        <v>70085.78</v>
      </c>
      <c r="F55" s="118">
        <v>73155.649999999994</v>
      </c>
      <c r="G55" s="116">
        <v>71537.820000000007</v>
      </c>
      <c r="H55" s="116">
        <v>71537.820000000007</v>
      </c>
      <c r="I55" s="116">
        <v>71537.820000000007</v>
      </c>
      <c r="J55" s="116">
        <v>71537.820000000007</v>
      </c>
      <c r="K55" s="46"/>
      <c r="L55" s="82"/>
      <c r="M55" s="82"/>
    </row>
    <row r="56" spans="1:13" s="3" customFormat="1" ht="16.2" thickBot="1">
      <c r="A56" s="55"/>
      <c r="B56" s="90"/>
      <c r="C56" s="90" t="s">
        <v>38</v>
      </c>
      <c r="D56" s="93" t="s">
        <v>39</v>
      </c>
      <c r="E56" s="123">
        <f>SUM('[1]POSEBNI DIO'!C113+0)</f>
        <v>952.13</v>
      </c>
      <c r="F56" s="123">
        <v>3100</v>
      </c>
      <c r="G56" s="116">
        <v>3840.49</v>
      </c>
      <c r="H56" s="116">
        <v>3000</v>
      </c>
      <c r="I56" s="116">
        <v>3000</v>
      </c>
      <c r="J56" s="116">
        <v>3000</v>
      </c>
      <c r="K56" s="46"/>
      <c r="L56" s="80"/>
      <c r="M56" s="80"/>
    </row>
    <row r="57" spans="1:13" ht="16.2" thickBot="1">
      <c r="A57" s="55"/>
      <c r="B57" s="91"/>
      <c r="C57" s="90" t="s">
        <v>158</v>
      </c>
      <c r="D57" s="93" t="s">
        <v>139</v>
      </c>
      <c r="E57" s="123">
        <f>SUM('[1]POSEBNI DIO'!C131+0)</f>
        <v>52</v>
      </c>
      <c r="F57" s="123">
        <v>0</v>
      </c>
      <c r="G57" s="116">
        <v>0</v>
      </c>
      <c r="H57" s="116">
        <v>170.29</v>
      </c>
      <c r="I57" s="116">
        <v>170.29</v>
      </c>
      <c r="J57" s="116">
        <v>119.2</v>
      </c>
      <c r="K57" s="46"/>
      <c r="L57" s="82"/>
      <c r="M57" s="82"/>
    </row>
    <row r="58" spans="1:13" ht="16.2" thickBot="1">
      <c r="A58" s="55"/>
      <c r="B58" s="90"/>
      <c r="C58" s="90" t="s">
        <v>49</v>
      </c>
      <c r="D58" s="90" t="s">
        <v>50</v>
      </c>
      <c r="E58" s="118">
        <f>SUM('[1]POSEBNI DIO'!C149+0)</f>
        <v>0</v>
      </c>
      <c r="F58" s="118">
        <v>0</v>
      </c>
      <c r="G58" s="116">
        <v>0</v>
      </c>
      <c r="H58" s="116">
        <v>964.98</v>
      </c>
      <c r="I58" s="116">
        <v>964.98</v>
      </c>
      <c r="J58" s="116">
        <v>675.49</v>
      </c>
      <c r="K58" s="46"/>
      <c r="L58" s="82"/>
      <c r="M58" s="82"/>
    </row>
    <row r="59" spans="1:13" ht="16.2" thickBot="1">
      <c r="A59" s="55"/>
      <c r="B59" s="91"/>
      <c r="C59" s="90" t="s">
        <v>34</v>
      </c>
      <c r="D59" s="90" t="s">
        <v>35</v>
      </c>
      <c r="E59" s="118">
        <f>SUM('[1]POSEBNI DIO'!C161+'[1]POSEBNI DIO'!C174)</f>
        <v>40595.07</v>
      </c>
      <c r="F59" s="118">
        <v>47110.720000000001</v>
      </c>
      <c r="G59" s="116">
        <v>47626.6</v>
      </c>
      <c r="H59" s="116">
        <v>45897.599999999999</v>
      </c>
      <c r="I59" s="116">
        <v>45897.599999999999</v>
      </c>
      <c r="J59" s="116">
        <v>45897.599999999999</v>
      </c>
      <c r="K59" s="46"/>
      <c r="L59" s="82"/>
      <c r="M59" s="82"/>
    </row>
    <row r="60" spans="1:13" ht="16.2" thickBot="1">
      <c r="A60" s="92"/>
      <c r="B60" s="89"/>
      <c r="C60" s="90" t="s">
        <v>36</v>
      </c>
      <c r="D60" s="90" t="s">
        <v>37</v>
      </c>
      <c r="E60" s="118">
        <f>SUM('[1]POSEBNI DIO'!C194)</f>
        <v>575.51</v>
      </c>
      <c r="F60" s="118">
        <v>0</v>
      </c>
      <c r="G60" s="116">
        <v>30.1</v>
      </c>
      <c r="H60" s="116">
        <v>0</v>
      </c>
      <c r="I60" s="116">
        <v>0</v>
      </c>
      <c r="J60" s="116">
        <v>0</v>
      </c>
      <c r="K60" s="46"/>
      <c r="L60" s="82"/>
      <c r="M60" s="82"/>
    </row>
    <row r="61" spans="1:13" ht="16.2" thickBot="1">
      <c r="A61" s="92"/>
      <c r="B61" s="89"/>
      <c r="C61" s="89" t="s">
        <v>44</v>
      </c>
      <c r="D61" s="89" t="s">
        <v>45</v>
      </c>
      <c r="E61" s="115">
        <v>0</v>
      </c>
      <c r="F61" s="115">
        <v>0</v>
      </c>
      <c r="G61" s="116">
        <v>0</v>
      </c>
      <c r="H61" s="116">
        <v>0</v>
      </c>
      <c r="I61" s="116">
        <v>0</v>
      </c>
      <c r="J61" s="116">
        <v>0</v>
      </c>
      <c r="K61" s="46"/>
      <c r="L61" s="82"/>
      <c r="M61" s="82"/>
    </row>
    <row r="62" spans="1:13" ht="16.2" thickBot="1">
      <c r="A62" s="54"/>
      <c r="B62" s="89"/>
      <c r="C62" s="90" t="s">
        <v>47</v>
      </c>
      <c r="D62" s="90" t="s">
        <v>48</v>
      </c>
      <c r="E62" s="118">
        <v>0</v>
      </c>
      <c r="F62" s="118">
        <v>0</v>
      </c>
      <c r="G62" s="124">
        <v>0</v>
      </c>
      <c r="H62" s="124">
        <v>0</v>
      </c>
      <c r="I62" s="124">
        <v>0</v>
      </c>
      <c r="J62" s="124">
        <v>0</v>
      </c>
      <c r="K62" s="46"/>
      <c r="L62" s="82"/>
      <c r="M62" s="82"/>
    </row>
    <row r="63" spans="1:13" ht="16.2" thickBot="1">
      <c r="A63" s="146"/>
      <c r="B63" s="148"/>
      <c r="C63" s="148"/>
      <c r="D63" s="148"/>
      <c r="E63" s="132"/>
      <c r="F63" s="132"/>
      <c r="G63" s="128"/>
      <c r="H63" s="128"/>
      <c r="I63" s="128"/>
      <c r="J63" s="128"/>
      <c r="K63" s="46"/>
      <c r="L63" s="82"/>
      <c r="M63" s="82"/>
    </row>
    <row r="64" spans="1:13" ht="28.05" customHeight="1" thickBot="1">
      <c r="A64" s="55"/>
      <c r="B64" s="91">
        <v>34</v>
      </c>
      <c r="C64" s="90"/>
      <c r="D64" s="91" t="s">
        <v>53</v>
      </c>
      <c r="E64" s="113">
        <f t="shared" ref="E64:J64" si="7">SUM(E65:E73)</f>
        <v>353.17</v>
      </c>
      <c r="F64" s="113">
        <f t="shared" si="7"/>
        <v>450</v>
      </c>
      <c r="G64" s="113">
        <f t="shared" si="7"/>
        <v>560</v>
      </c>
      <c r="H64" s="113">
        <f t="shared" si="7"/>
        <v>560</v>
      </c>
      <c r="I64" s="113">
        <f t="shared" si="7"/>
        <v>560</v>
      </c>
      <c r="J64" s="113">
        <f t="shared" si="7"/>
        <v>560</v>
      </c>
      <c r="K64" s="46"/>
      <c r="L64" s="82"/>
      <c r="M64" s="82"/>
    </row>
    <row r="65" spans="1:13" ht="16.2" thickBot="1">
      <c r="A65" s="55"/>
      <c r="B65" s="90"/>
      <c r="C65" s="90" t="s">
        <v>46</v>
      </c>
      <c r="D65" s="90" t="s">
        <v>12</v>
      </c>
      <c r="E65" s="118">
        <v>0</v>
      </c>
      <c r="F65" s="118">
        <v>0</v>
      </c>
      <c r="G65" s="116">
        <v>0</v>
      </c>
      <c r="H65" s="116">
        <v>0</v>
      </c>
      <c r="I65" s="116">
        <v>0</v>
      </c>
      <c r="J65" s="116">
        <v>0</v>
      </c>
      <c r="K65" s="3"/>
      <c r="L65" s="82"/>
      <c r="M65" s="82"/>
    </row>
    <row r="66" spans="1:13" ht="16.2" thickBot="1">
      <c r="A66" s="55"/>
      <c r="B66" s="90"/>
      <c r="C66" s="89" t="s">
        <v>41</v>
      </c>
      <c r="D66" s="89" t="s">
        <v>42</v>
      </c>
      <c r="E66" s="115">
        <v>0</v>
      </c>
      <c r="F66" s="115">
        <v>0</v>
      </c>
      <c r="G66" s="116">
        <v>10</v>
      </c>
      <c r="H66" s="116">
        <v>10</v>
      </c>
      <c r="I66" s="116">
        <v>10</v>
      </c>
      <c r="J66" s="116">
        <v>10</v>
      </c>
      <c r="K66" s="46"/>
      <c r="L66" s="82"/>
      <c r="M66" s="82"/>
    </row>
    <row r="67" spans="1:13" ht="16.2" thickBot="1">
      <c r="A67" s="54"/>
      <c r="B67" s="89"/>
      <c r="C67" s="90" t="s">
        <v>51</v>
      </c>
      <c r="D67" s="90" t="s">
        <v>52</v>
      </c>
      <c r="E67" s="118">
        <f>SUM('[1]POSEBNI DIO'!C101+0)</f>
        <v>353.17</v>
      </c>
      <c r="F67" s="118">
        <v>450</v>
      </c>
      <c r="G67" s="124">
        <v>550</v>
      </c>
      <c r="H67" s="124">
        <v>550</v>
      </c>
      <c r="I67" s="124">
        <v>550</v>
      </c>
      <c r="J67" s="124">
        <v>550</v>
      </c>
      <c r="K67" s="46"/>
      <c r="L67" s="82"/>
      <c r="M67" s="82"/>
    </row>
    <row r="68" spans="1:13" s="3" customFormat="1" ht="16.2" thickBot="1">
      <c r="A68" s="55"/>
      <c r="B68" s="90"/>
      <c r="C68" s="90" t="s">
        <v>38</v>
      </c>
      <c r="D68" s="93" t="s">
        <v>39</v>
      </c>
      <c r="E68" s="123">
        <v>0</v>
      </c>
      <c r="F68" s="123">
        <v>0</v>
      </c>
      <c r="G68" s="116">
        <v>0</v>
      </c>
      <c r="H68" s="116">
        <v>0</v>
      </c>
      <c r="I68" s="116">
        <v>0</v>
      </c>
      <c r="J68" s="116">
        <v>0</v>
      </c>
      <c r="K68" s="46"/>
      <c r="L68" s="80"/>
      <c r="M68" s="80"/>
    </row>
    <row r="69" spans="1:13" ht="16.2" thickBot="1">
      <c r="A69" s="55"/>
      <c r="B69" s="91"/>
      <c r="C69" s="90" t="s">
        <v>49</v>
      </c>
      <c r="D69" s="90" t="s">
        <v>50</v>
      </c>
      <c r="E69" s="118">
        <v>0</v>
      </c>
      <c r="F69" s="118">
        <v>0</v>
      </c>
      <c r="G69" s="116">
        <v>0</v>
      </c>
      <c r="H69" s="116">
        <v>0</v>
      </c>
      <c r="I69" s="116">
        <v>0</v>
      </c>
      <c r="J69" s="116">
        <v>0</v>
      </c>
      <c r="K69" s="46"/>
      <c r="L69" s="82"/>
      <c r="M69" s="82"/>
    </row>
    <row r="70" spans="1:13" ht="16.2" thickBot="1">
      <c r="A70" s="55"/>
      <c r="B70" s="90"/>
      <c r="C70" s="90" t="s">
        <v>34</v>
      </c>
      <c r="D70" s="90" t="s">
        <v>35</v>
      </c>
      <c r="E70" s="118">
        <v>0</v>
      </c>
      <c r="F70" s="118">
        <v>0</v>
      </c>
      <c r="G70" s="116">
        <v>0</v>
      </c>
      <c r="H70" s="116">
        <v>0</v>
      </c>
      <c r="I70" s="116">
        <v>0</v>
      </c>
      <c r="J70" s="116">
        <v>0</v>
      </c>
      <c r="K70" s="46"/>
      <c r="L70" s="82"/>
      <c r="M70" s="82"/>
    </row>
    <row r="71" spans="1:13" ht="16.2" thickBot="1">
      <c r="A71" s="55"/>
      <c r="B71" s="91"/>
      <c r="C71" s="90" t="s">
        <v>36</v>
      </c>
      <c r="D71" s="90" t="s">
        <v>37</v>
      </c>
      <c r="E71" s="118">
        <v>0</v>
      </c>
      <c r="F71" s="118">
        <v>0</v>
      </c>
      <c r="G71" s="116">
        <v>0</v>
      </c>
      <c r="H71" s="116">
        <v>0</v>
      </c>
      <c r="I71" s="116">
        <v>0</v>
      </c>
      <c r="J71" s="116">
        <v>0</v>
      </c>
      <c r="K71" s="46"/>
      <c r="L71" s="82"/>
      <c r="M71" s="82"/>
    </row>
    <row r="72" spans="1:13" ht="16.2" thickBot="1">
      <c r="A72" s="55"/>
      <c r="B72" s="91"/>
      <c r="C72" s="89" t="s">
        <v>44</v>
      </c>
      <c r="D72" s="89" t="s">
        <v>45</v>
      </c>
      <c r="E72" s="118">
        <v>0</v>
      </c>
      <c r="F72" s="118">
        <v>0</v>
      </c>
      <c r="G72" s="116">
        <v>0</v>
      </c>
      <c r="H72" s="116">
        <v>0</v>
      </c>
      <c r="I72" s="116">
        <v>0</v>
      </c>
      <c r="J72" s="116">
        <v>0</v>
      </c>
      <c r="K72" s="46"/>
      <c r="L72" s="82"/>
      <c r="M72" s="82"/>
    </row>
    <row r="73" spans="1:13" ht="16.2" thickBot="1">
      <c r="A73" s="92"/>
      <c r="B73" s="89"/>
      <c r="C73" s="90" t="s">
        <v>47</v>
      </c>
      <c r="D73" s="90" t="s">
        <v>48</v>
      </c>
      <c r="E73" s="118">
        <v>0</v>
      </c>
      <c r="F73" s="118">
        <v>0</v>
      </c>
      <c r="G73" s="124">
        <v>0</v>
      </c>
      <c r="H73" s="124">
        <v>0</v>
      </c>
      <c r="I73" s="124">
        <v>0</v>
      </c>
      <c r="J73" s="124">
        <v>0</v>
      </c>
      <c r="K73" s="46"/>
      <c r="L73" s="82"/>
      <c r="M73" s="82"/>
    </row>
    <row r="74" spans="1:13" ht="16.2" thickBot="1">
      <c r="A74" s="146"/>
      <c r="B74" s="148"/>
      <c r="C74" s="148"/>
      <c r="D74" s="148"/>
      <c r="E74" s="132"/>
      <c r="F74" s="132"/>
      <c r="G74" s="128"/>
      <c r="H74" s="128"/>
      <c r="I74" s="128"/>
      <c r="J74" s="128"/>
      <c r="K74" s="46"/>
      <c r="L74" s="82"/>
      <c r="M74" s="82"/>
    </row>
    <row r="75" spans="1:13" ht="28.05" customHeight="1" thickBot="1">
      <c r="A75" s="55"/>
      <c r="B75" s="91">
        <v>36</v>
      </c>
      <c r="C75" s="90"/>
      <c r="D75" s="91" t="s">
        <v>54</v>
      </c>
      <c r="E75" s="116">
        <v>0</v>
      </c>
      <c r="F75" s="116">
        <v>0</v>
      </c>
      <c r="G75" s="116">
        <v>0</v>
      </c>
      <c r="H75" s="116">
        <v>0</v>
      </c>
      <c r="I75" s="116">
        <v>0</v>
      </c>
      <c r="J75" s="116">
        <v>0</v>
      </c>
      <c r="K75" s="46"/>
      <c r="L75" s="82"/>
      <c r="M75" s="82"/>
    </row>
    <row r="76" spans="1:13" ht="16.2" thickBot="1">
      <c r="A76" s="55"/>
      <c r="B76" s="90"/>
      <c r="C76" s="90" t="s">
        <v>46</v>
      </c>
      <c r="D76" s="90" t="s">
        <v>12</v>
      </c>
      <c r="E76" s="118">
        <v>0</v>
      </c>
      <c r="F76" s="118">
        <v>0</v>
      </c>
      <c r="G76" s="116">
        <v>0</v>
      </c>
      <c r="H76" s="116">
        <v>0</v>
      </c>
      <c r="I76" s="116">
        <v>0</v>
      </c>
      <c r="J76" s="116">
        <v>0</v>
      </c>
      <c r="K76" s="46"/>
      <c r="L76" s="82"/>
      <c r="M76" s="82"/>
    </row>
    <row r="77" spans="1:13" ht="16.2" thickBot="1">
      <c r="A77" s="55"/>
      <c r="B77" s="90"/>
      <c r="C77" s="89" t="s">
        <v>41</v>
      </c>
      <c r="D77" s="89" t="s">
        <v>42</v>
      </c>
      <c r="E77" s="118">
        <v>0</v>
      </c>
      <c r="F77" s="118">
        <v>0</v>
      </c>
      <c r="G77" s="116">
        <v>0</v>
      </c>
      <c r="H77" s="116">
        <v>0</v>
      </c>
      <c r="I77" s="116">
        <v>0</v>
      </c>
      <c r="J77" s="116">
        <v>0</v>
      </c>
      <c r="K77" s="3"/>
      <c r="L77" s="82"/>
      <c r="M77" s="82"/>
    </row>
    <row r="78" spans="1:13" ht="16.2" thickBot="1">
      <c r="A78" s="54"/>
      <c r="B78" s="89"/>
      <c r="C78" s="90" t="s">
        <v>51</v>
      </c>
      <c r="D78" s="90" t="s">
        <v>52</v>
      </c>
      <c r="E78" s="118">
        <v>0</v>
      </c>
      <c r="F78" s="118">
        <v>0</v>
      </c>
      <c r="G78" s="124">
        <v>0</v>
      </c>
      <c r="H78" s="124">
        <v>0</v>
      </c>
      <c r="I78" s="124">
        <v>0</v>
      </c>
      <c r="J78" s="124">
        <v>0</v>
      </c>
      <c r="K78" s="46"/>
      <c r="L78" s="82"/>
      <c r="M78" s="82"/>
    </row>
    <row r="79" spans="1:13" ht="16.2" thickBot="1">
      <c r="A79" s="55"/>
      <c r="B79" s="90"/>
      <c r="C79" s="90" t="s">
        <v>38</v>
      </c>
      <c r="D79" s="93" t="s">
        <v>39</v>
      </c>
      <c r="E79" s="118">
        <v>0</v>
      </c>
      <c r="F79" s="118">
        <v>0</v>
      </c>
      <c r="G79" s="116">
        <v>0</v>
      </c>
      <c r="H79" s="116">
        <v>0</v>
      </c>
      <c r="I79" s="116">
        <v>0</v>
      </c>
      <c r="J79" s="116">
        <v>0</v>
      </c>
      <c r="K79" s="46"/>
      <c r="L79" s="82"/>
      <c r="M79" s="82"/>
    </row>
    <row r="80" spans="1:13" s="3" customFormat="1" ht="16.2" thickBot="1">
      <c r="A80" s="55"/>
      <c r="B80" s="91"/>
      <c r="C80" s="90" t="s">
        <v>49</v>
      </c>
      <c r="D80" s="90" t="s">
        <v>50</v>
      </c>
      <c r="E80" s="118">
        <v>0</v>
      </c>
      <c r="F80" s="118">
        <v>0</v>
      </c>
      <c r="G80" s="116">
        <v>0</v>
      </c>
      <c r="H80" s="116">
        <v>0</v>
      </c>
      <c r="I80" s="116">
        <v>0</v>
      </c>
      <c r="J80" s="116">
        <v>0</v>
      </c>
      <c r="K80" s="46"/>
      <c r="L80" s="80"/>
      <c r="M80" s="80"/>
    </row>
    <row r="81" spans="1:13" ht="16.2" thickBot="1">
      <c r="A81" s="55"/>
      <c r="B81" s="90"/>
      <c r="C81" s="90" t="s">
        <v>34</v>
      </c>
      <c r="D81" s="90" t="s">
        <v>35</v>
      </c>
      <c r="E81" s="118">
        <v>0</v>
      </c>
      <c r="F81" s="118">
        <v>0</v>
      </c>
      <c r="G81" s="116">
        <v>0</v>
      </c>
      <c r="H81" s="116">
        <v>0</v>
      </c>
      <c r="I81" s="116">
        <v>0</v>
      </c>
      <c r="J81" s="116">
        <v>0</v>
      </c>
      <c r="K81" s="46"/>
      <c r="L81" s="82"/>
      <c r="M81" s="82"/>
    </row>
    <row r="82" spans="1:13" ht="16.2" thickBot="1">
      <c r="A82" s="55"/>
      <c r="B82" s="91"/>
      <c r="C82" s="90" t="s">
        <v>36</v>
      </c>
      <c r="D82" s="90" t="s">
        <v>37</v>
      </c>
      <c r="E82" s="118">
        <v>0</v>
      </c>
      <c r="F82" s="118">
        <v>0</v>
      </c>
      <c r="G82" s="116">
        <v>0</v>
      </c>
      <c r="H82" s="116">
        <v>0</v>
      </c>
      <c r="I82" s="116">
        <v>0</v>
      </c>
      <c r="J82" s="116">
        <v>0</v>
      </c>
      <c r="K82" s="46"/>
      <c r="L82" s="82"/>
      <c r="M82" s="82"/>
    </row>
    <row r="83" spans="1:13" ht="16.2" thickBot="1">
      <c r="A83" s="92"/>
      <c r="B83" s="89"/>
      <c r="C83" s="89" t="s">
        <v>44</v>
      </c>
      <c r="D83" s="89" t="s">
        <v>45</v>
      </c>
      <c r="E83" s="118">
        <v>0</v>
      </c>
      <c r="F83" s="118">
        <v>0</v>
      </c>
      <c r="G83" s="116">
        <v>0</v>
      </c>
      <c r="H83" s="116">
        <v>0</v>
      </c>
      <c r="I83" s="116">
        <v>0</v>
      </c>
      <c r="J83" s="116">
        <v>0</v>
      </c>
      <c r="K83" s="46"/>
      <c r="L83" s="82"/>
      <c r="M83" s="82"/>
    </row>
    <row r="84" spans="1:13" ht="16.2" thickBot="1">
      <c r="A84" s="92"/>
      <c r="B84" s="89"/>
      <c r="C84" s="90" t="s">
        <v>47</v>
      </c>
      <c r="D84" s="90" t="s">
        <v>48</v>
      </c>
      <c r="E84" s="118">
        <v>0</v>
      </c>
      <c r="F84" s="118">
        <v>0</v>
      </c>
      <c r="G84" s="124">
        <v>0</v>
      </c>
      <c r="H84" s="124">
        <v>0</v>
      </c>
      <c r="I84" s="124">
        <v>0</v>
      </c>
      <c r="J84" s="124">
        <v>0</v>
      </c>
      <c r="K84" s="46"/>
      <c r="L84" s="82"/>
      <c r="M84" s="82"/>
    </row>
    <row r="85" spans="1:13" ht="16.2" thickBot="1">
      <c r="A85" s="146"/>
      <c r="B85" s="148"/>
      <c r="C85" s="148"/>
      <c r="D85" s="148"/>
      <c r="E85" s="132"/>
      <c r="F85" s="132"/>
      <c r="G85" s="128"/>
      <c r="H85" s="128"/>
      <c r="I85" s="128"/>
      <c r="J85" s="128"/>
      <c r="K85" s="46"/>
      <c r="L85" s="82"/>
      <c r="M85" s="82"/>
    </row>
    <row r="86" spans="1:13" ht="28.05" customHeight="1" thickBot="1">
      <c r="A86" s="55"/>
      <c r="B86" s="91">
        <v>38</v>
      </c>
      <c r="C86" s="90"/>
      <c r="D86" s="91" t="s">
        <v>55</v>
      </c>
      <c r="E86" s="113">
        <f t="shared" ref="E86:F86" si="8">SUM(E87:E95)</f>
        <v>233.73</v>
      </c>
      <c r="F86" s="113">
        <f t="shared" si="8"/>
        <v>0</v>
      </c>
      <c r="G86" s="113">
        <f>SUM(G87:G95)</f>
        <v>234</v>
      </c>
      <c r="H86" s="113">
        <f>SUM(H87:H95)</f>
        <v>234</v>
      </c>
      <c r="I86" s="113">
        <f>SUM(I87:I95)</f>
        <v>234</v>
      </c>
      <c r="J86" s="113">
        <f>SUM(J87:J95)</f>
        <v>234</v>
      </c>
      <c r="K86" s="46"/>
      <c r="L86" s="82"/>
      <c r="M86" s="82"/>
    </row>
    <row r="87" spans="1:13" ht="16.2" thickBot="1">
      <c r="A87" s="55"/>
      <c r="B87" s="90"/>
      <c r="C87" s="90" t="s">
        <v>46</v>
      </c>
      <c r="D87" s="90" t="s">
        <v>12</v>
      </c>
      <c r="E87" s="118">
        <v>0</v>
      </c>
      <c r="F87" s="118">
        <v>0</v>
      </c>
      <c r="G87" s="116">
        <v>0</v>
      </c>
      <c r="H87" s="116">
        <v>0</v>
      </c>
      <c r="I87" s="116">
        <v>0</v>
      </c>
      <c r="J87" s="116">
        <v>0</v>
      </c>
      <c r="K87" s="46"/>
      <c r="L87" s="82"/>
      <c r="M87" s="82"/>
    </row>
    <row r="88" spans="1:13" ht="16.2" thickBot="1">
      <c r="A88" s="55"/>
      <c r="B88" s="90"/>
      <c r="C88" s="89" t="s">
        <v>41</v>
      </c>
      <c r="D88" s="89" t="s">
        <v>42</v>
      </c>
      <c r="E88" s="118">
        <v>0</v>
      </c>
      <c r="F88" s="118">
        <v>0</v>
      </c>
      <c r="G88" s="116">
        <v>0</v>
      </c>
      <c r="H88" s="116">
        <v>0</v>
      </c>
      <c r="I88" s="116">
        <v>0</v>
      </c>
      <c r="J88" s="116">
        <v>0</v>
      </c>
      <c r="K88" s="46"/>
      <c r="L88" s="82"/>
      <c r="M88" s="82"/>
    </row>
    <row r="89" spans="1:13" ht="16.2" thickBot="1">
      <c r="A89" s="54"/>
      <c r="B89" s="89"/>
      <c r="C89" s="90" t="s">
        <v>51</v>
      </c>
      <c r="D89" s="90" t="s">
        <v>52</v>
      </c>
      <c r="E89" s="118">
        <v>0</v>
      </c>
      <c r="F89" s="118">
        <v>0</v>
      </c>
      <c r="G89" s="124">
        <v>0</v>
      </c>
      <c r="H89" s="124">
        <v>0</v>
      </c>
      <c r="I89" s="124">
        <v>0</v>
      </c>
      <c r="J89" s="124">
        <v>0</v>
      </c>
      <c r="K89" s="3"/>
      <c r="L89" s="82"/>
      <c r="M89" s="82"/>
    </row>
    <row r="90" spans="1:13" ht="16.2" thickBot="1">
      <c r="A90" s="55"/>
      <c r="B90" s="90"/>
      <c r="C90" s="90" t="s">
        <v>38</v>
      </c>
      <c r="D90" s="93" t="s">
        <v>39</v>
      </c>
      <c r="E90" s="118">
        <v>0</v>
      </c>
      <c r="F90" s="118">
        <v>0</v>
      </c>
      <c r="G90" s="116">
        <v>0</v>
      </c>
      <c r="H90" s="116">
        <v>0</v>
      </c>
      <c r="I90" s="116">
        <v>0</v>
      </c>
      <c r="J90" s="116">
        <v>0</v>
      </c>
      <c r="K90" s="46"/>
      <c r="L90" s="82"/>
      <c r="M90" s="82"/>
    </row>
    <row r="91" spans="1:13" ht="16.2" thickBot="1">
      <c r="A91" s="55"/>
      <c r="B91" s="91"/>
      <c r="C91" s="90" t="s">
        <v>49</v>
      </c>
      <c r="D91" s="90" t="s">
        <v>50</v>
      </c>
      <c r="E91" s="118">
        <v>0</v>
      </c>
      <c r="F91" s="118">
        <v>0</v>
      </c>
      <c r="G91" s="116">
        <v>0</v>
      </c>
      <c r="H91" s="116">
        <v>0</v>
      </c>
      <c r="I91" s="116">
        <v>0</v>
      </c>
      <c r="J91" s="116">
        <v>0</v>
      </c>
      <c r="K91" s="46"/>
      <c r="L91" s="82"/>
      <c r="M91" s="82"/>
    </row>
    <row r="92" spans="1:13" s="3" customFormat="1" ht="16.2" thickBot="1">
      <c r="A92" s="55"/>
      <c r="B92" s="90"/>
      <c r="C92" s="90" t="s">
        <v>34</v>
      </c>
      <c r="D92" s="90" t="s">
        <v>35</v>
      </c>
      <c r="E92" s="118">
        <f>SUM('[1]POSEBNI DIO'!C165+0)</f>
        <v>233.73</v>
      </c>
      <c r="F92" s="118">
        <v>0</v>
      </c>
      <c r="G92" s="116">
        <v>234</v>
      </c>
      <c r="H92" s="116">
        <v>234</v>
      </c>
      <c r="I92" s="116">
        <v>234</v>
      </c>
      <c r="J92" s="116">
        <v>234</v>
      </c>
      <c r="K92" s="46"/>
      <c r="L92" s="80"/>
      <c r="M92" s="80"/>
    </row>
    <row r="93" spans="1:13" ht="16.2" thickBot="1">
      <c r="A93" s="55"/>
      <c r="B93" s="91"/>
      <c r="C93" s="90" t="s">
        <v>36</v>
      </c>
      <c r="D93" s="90" t="s">
        <v>37</v>
      </c>
      <c r="E93" s="118">
        <v>0</v>
      </c>
      <c r="F93" s="118">
        <v>0</v>
      </c>
      <c r="G93" s="116">
        <v>0</v>
      </c>
      <c r="H93" s="116">
        <v>0</v>
      </c>
      <c r="I93" s="116">
        <v>0</v>
      </c>
      <c r="J93" s="116">
        <v>0</v>
      </c>
      <c r="K93" s="46"/>
      <c r="L93" s="82"/>
      <c r="M93" s="82"/>
    </row>
    <row r="94" spans="1:13" ht="16.2" thickBot="1">
      <c r="A94" s="92"/>
      <c r="B94" s="89"/>
      <c r="C94" s="89" t="s">
        <v>44</v>
      </c>
      <c r="D94" s="89" t="s">
        <v>45</v>
      </c>
      <c r="E94" s="115">
        <v>0</v>
      </c>
      <c r="F94" s="115">
        <v>0</v>
      </c>
      <c r="G94" s="116">
        <v>0</v>
      </c>
      <c r="H94" s="116">
        <v>0</v>
      </c>
      <c r="I94" s="116">
        <v>0</v>
      </c>
      <c r="J94" s="116">
        <v>0</v>
      </c>
      <c r="K94" s="46"/>
      <c r="L94" s="82"/>
      <c r="M94" s="82"/>
    </row>
    <row r="95" spans="1:13" ht="16.2" thickBot="1">
      <c r="A95" s="92"/>
      <c r="B95" s="89"/>
      <c r="C95" s="90" t="s">
        <v>47</v>
      </c>
      <c r="D95" s="90" t="s">
        <v>48</v>
      </c>
      <c r="E95" s="118">
        <v>0</v>
      </c>
      <c r="F95" s="118">
        <v>0</v>
      </c>
      <c r="G95" s="124">
        <v>0</v>
      </c>
      <c r="H95" s="124">
        <v>0</v>
      </c>
      <c r="I95" s="124">
        <v>0</v>
      </c>
      <c r="J95" s="124">
        <v>0</v>
      </c>
      <c r="K95" s="46"/>
      <c r="L95" s="82"/>
      <c r="M95" s="82"/>
    </row>
    <row r="96" spans="1:13" ht="16.2" thickBot="1">
      <c r="A96" s="146"/>
      <c r="B96" s="148"/>
      <c r="C96" s="148"/>
      <c r="D96" s="148"/>
      <c r="E96" s="132"/>
      <c r="F96" s="132"/>
      <c r="G96" s="128"/>
      <c r="H96" s="128"/>
      <c r="I96" s="128"/>
      <c r="J96" s="128"/>
      <c r="K96" s="46"/>
      <c r="L96" s="82"/>
      <c r="M96" s="82"/>
    </row>
    <row r="97" spans="1:13" ht="28.05" customHeight="1" thickBot="1">
      <c r="A97" s="150">
        <v>4</v>
      </c>
      <c r="B97" s="151"/>
      <c r="C97" s="151"/>
      <c r="D97" s="94" t="s">
        <v>17</v>
      </c>
      <c r="E97" s="112">
        <f>SUM(E99+0)</f>
        <v>7977.2</v>
      </c>
      <c r="F97" s="112">
        <f t="shared" ref="F97:J97" si="9">SUM(F99+0)</f>
        <v>7300</v>
      </c>
      <c r="G97" s="112">
        <f t="shared" si="9"/>
        <v>7409.19</v>
      </c>
      <c r="H97" s="112">
        <f t="shared" si="9"/>
        <v>7000</v>
      </c>
      <c r="I97" s="112">
        <f t="shared" si="9"/>
        <v>7000</v>
      </c>
      <c r="J97" s="112">
        <f t="shared" si="9"/>
        <v>7000</v>
      </c>
      <c r="K97" s="46"/>
      <c r="L97" s="82"/>
      <c r="M97" s="82"/>
    </row>
    <row r="98" spans="1:13" ht="16.2" thickBot="1">
      <c r="A98" s="146"/>
      <c r="B98" s="148"/>
      <c r="C98" s="148"/>
      <c r="D98" s="148"/>
      <c r="E98" s="132"/>
      <c r="F98" s="132"/>
      <c r="G98" s="128"/>
      <c r="H98" s="128"/>
      <c r="I98" s="128"/>
      <c r="J98" s="128"/>
      <c r="K98" s="46"/>
      <c r="L98" s="82"/>
      <c r="M98" s="82"/>
    </row>
    <row r="99" spans="1:13" ht="31.8" thickBot="1">
      <c r="A99" s="56"/>
      <c r="B99" s="88">
        <v>42</v>
      </c>
      <c r="C99" s="88"/>
      <c r="D99" s="94" t="s">
        <v>32</v>
      </c>
      <c r="E99" s="112">
        <f t="shared" ref="E99:J99" si="10">SUM(E100:E108)</f>
        <v>7977.2</v>
      </c>
      <c r="F99" s="112">
        <f t="shared" si="10"/>
        <v>7300</v>
      </c>
      <c r="G99" s="154">
        <f t="shared" si="10"/>
        <v>7409.19</v>
      </c>
      <c r="H99" s="154">
        <f t="shared" si="10"/>
        <v>7000</v>
      </c>
      <c r="I99" s="154">
        <f t="shared" si="10"/>
        <v>7000</v>
      </c>
      <c r="J99" s="154">
        <f t="shared" si="10"/>
        <v>7000</v>
      </c>
      <c r="K99" s="46"/>
      <c r="L99" s="82"/>
      <c r="M99" s="82"/>
    </row>
    <row r="100" spans="1:13" ht="16.2" thickBot="1">
      <c r="A100" s="55"/>
      <c r="B100" s="90"/>
      <c r="C100" s="90" t="s">
        <v>46</v>
      </c>
      <c r="D100" s="90" t="s">
        <v>12</v>
      </c>
      <c r="E100" s="118">
        <f>SUM('[1]POSEBNI DIO'!C50+0)</f>
        <v>1103.74</v>
      </c>
      <c r="F100" s="118">
        <v>0</v>
      </c>
      <c r="G100" s="116">
        <v>0</v>
      </c>
      <c r="H100" s="116">
        <v>0</v>
      </c>
      <c r="I100" s="116">
        <v>0</v>
      </c>
      <c r="J100" s="116">
        <v>0</v>
      </c>
      <c r="K100" s="46"/>
      <c r="L100" s="82"/>
      <c r="M100" s="82"/>
    </row>
    <row r="101" spans="1:13" ht="16.2" thickBot="1">
      <c r="A101" s="55"/>
      <c r="B101" s="90"/>
      <c r="C101" s="89" t="s">
        <v>41</v>
      </c>
      <c r="D101" s="89" t="s">
        <v>42</v>
      </c>
      <c r="E101" s="115">
        <v>0</v>
      </c>
      <c r="F101" s="115">
        <v>0</v>
      </c>
      <c r="G101" s="116">
        <v>0</v>
      </c>
      <c r="H101" s="116">
        <v>0</v>
      </c>
      <c r="I101" s="116">
        <v>0</v>
      </c>
      <c r="J101" s="116">
        <v>0</v>
      </c>
      <c r="K101" s="46"/>
    </row>
    <row r="102" spans="1:13" ht="16.2" thickBot="1">
      <c r="A102" s="54"/>
      <c r="B102" s="89"/>
      <c r="C102" s="90" t="s">
        <v>51</v>
      </c>
      <c r="D102" s="90" t="s">
        <v>52</v>
      </c>
      <c r="E102" s="118">
        <v>0</v>
      </c>
      <c r="F102" s="118">
        <v>0</v>
      </c>
      <c r="G102" s="124">
        <v>0</v>
      </c>
      <c r="H102" s="124">
        <v>0</v>
      </c>
      <c r="I102" s="124">
        <v>0</v>
      </c>
      <c r="J102" s="124">
        <v>0</v>
      </c>
      <c r="K102" s="3"/>
    </row>
    <row r="103" spans="1:13" ht="16.2" thickBot="1">
      <c r="A103" s="55"/>
      <c r="B103" s="90"/>
      <c r="C103" s="90" t="s">
        <v>38</v>
      </c>
      <c r="D103" s="93" t="s">
        <v>39</v>
      </c>
      <c r="E103" s="123">
        <v>0</v>
      </c>
      <c r="F103" s="123">
        <v>0</v>
      </c>
      <c r="G103" s="116">
        <v>0</v>
      </c>
      <c r="H103" s="116">
        <v>0</v>
      </c>
      <c r="I103" s="116">
        <v>0</v>
      </c>
      <c r="J103" s="116">
        <v>0</v>
      </c>
      <c r="K103" s="46"/>
    </row>
    <row r="104" spans="1:13" ht="16.2" thickBot="1">
      <c r="A104" s="55"/>
      <c r="B104" s="91"/>
      <c r="C104" s="90" t="s">
        <v>49</v>
      </c>
      <c r="D104" s="90" t="s">
        <v>50</v>
      </c>
      <c r="E104" s="118">
        <v>0</v>
      </c>
      <c r="F104" s="118">
        <v>0</v>
      </c>
      <c r="G104" s="116">
        <v>0</v>
      </c>
      <c r="H104" s="116">
        <v>0</v>
      </c>
      <c r="I104" s="116">
        <v>0</v>
      </c>
      <c r="J104" s="116">
        <v>0</v>
      </c>
      <c r="K104" s="46"/>
    </row>
    <row r="105" spans="1:13" s="3" customFormat="1" ht="16.2" thickBot="1">
      <c r="A105" s="55"/>
      <c r="B105" s="90"/>
      <c r="C105" s="90" t="s">
        <v>34</v>
      </c>
      <c r="D105" s="90" t="s">
        <v>35</v>
      </c>
      <c r="E105" s="118">
        <f>SUM('[1]POSEBNI DIO'!C183+'[1]POSEBNI DIO'!C188+'[1]POSEBNI DIO'!C157)</f>
        <v>6496.84</v>
      </c>
      <c r="F105" s="118">
        <v>7300</v>
      </c>
      <c r="G105" s="116">
        <v>7300</v>
      </c>
      <c r="H105" s="116">
        <v>7000</v>
      </c>
      <c r="I105" s="116">
        <v>7000</v>
      </c>
      <c r="J105" s="116">
        <v>7000</v>
      </c>
      <c r="K105" s="46"/>
    </row>
    <row r="106" spans="1:13" ht="16.2" thickBot="1">
      <c r="A106" s="55"/>
      <c r="B106" s="91"/>
      <c r="C106" s="90" t="s">
        <v>36</v>
      </c>
      <c r="D106" s="90" t="s">
        <v>37</v>
      </c>
      <c r="E106" s="118">
        <f>SUM('[1]POSEBNI DIO'!C198)</f>
        <v>376.62</v>
      </c>
      <c r="F106" s="118">
        <v>0</v>
      </c>
      <c r="G106" s="116">
        <v>109.19</v>
      </c>
      <c r="H106" s="116">
        <v>0</v>
      </c>
      <c r="I106" s="116">
        <v>0</v>
      </c>
      <c r="J106" s="116">
        <v>0</v>
      </c>
      <c r="K106" s="46"/>
    </row>
    <row r="107" spans="1:13" ht="16.2" thickBot="1">
      <c r="A107" s="92"/>
      <c r="B107" s="89"/>
      <c r="C107" s="89" t="s">
        <v>44</v>
      </c>
      <c r="D107" s="89" t="s">
        <v>45</v>
      </c>
      <c r="E107" s="115">
        <v>0</v>
      </c>
      <c r="F107" s="115">
        <v>0</v>
      </c>
      <c r="G107" s="116">
        <v>0</v>
      </c>
      <c r="H107" s="116">
        <v>0</v>
      </c>
      <c r="I107" s="116">
        <v>0</v>
      </c>
      <c r="J107" s="116">
        <v>0</v>
      </c>
      <c r="K107" s="46"/>
    </row>
    <row r="108" spans="1:13" ht="16.2" thickBot="1">
      <c r="A108" s="54"/>
      <c r="B108" s="89"/>
      <c r="C108" s="90" t="s">
        <v>47</v>
      </c>
      <c r="D108" s="90" t="s">
        <v>48</v>
      </c>
      <c r="E108" s="118">
        <v>0</v>
      </c>
      <c r="F108" s="118">
        <v>0</v>
      </c>
      <c r="G108" s="124">
        <v>0</v>
      </c>
      <c r="H108" s="124">
        <v>0</v>
      </c>
      <c r="I108" s="124">
        <v>0</v>
      </c>
      <c r="J108" s="124">
        <v>0</v>
      </c>
      <c r="K108" s="46"/>
    </row>
    <row r="109" spans="1:13" ht="16.2" thickBot="1">
      <c r="A109" s="146"/>
      <c r="B109" s="148"/>
      <c r="C109" s="148"/>
      <c r="D109" s="148"/>
      <c r="E109" s="132"/>
      <c r="F109" s="132"/>
      <c r="G109" s="128"/>
      <c r="H109" s="128"/>
      <c r="I109" s="128"/>
      <c r="J109" s="128"/>
      <c r="K109" s="46"/>
    </row>
    <row r="110" spans="1:13">
      <c r="E110" s="97"/>
      <c r="F110" s="97"/>
      <c r="G110" s="97"/>
      <c r="H110" s="16"/>
      <c r="I110" s="16"/>
      <c r="J110" s="16"/>
      <c r="K110" s="46"/>
    </row>
    <row r="111" spans="1:13">
      <c r="E111" s="97"/>
      <c r="F111" s="97"/>
      <c r="G111" s="97"/>
      <c r="H111" s="16"/>
      <c r="I111" s="16"/>
      <c r="J111" s="16"/>
      <c r="K111" s="46"/>
    </row>
    <row r="112" spans="1:13">
      <c r="E112" s="97"/>
      <c r="F112" s="97"/>
      <c r="G112" s="97"/>
      <c r="H112" s="97"/>
      <c r="I112" s="97"/>
      <c r="J112" s="97"/>
      <c r="K112" s="46"/>
    </row>
    <row r="113" spans="1:11">
      <c r="E113" s="97"/>
      <c r="F113" s="97"/>
      <c r="G113" s="97"/>
      <c r="H113" s="97"/>
      <c r="I113" s="97"/>
      <c r="J113" s="97"/>
      <c r="K113" s="46"/>
    </row>
    <row r="114" spans="1:11">
      <c r="E114" s="97"/>
      <c r="F114" s="97"/>
      <c r="G114" s="97"/>
      <c r="H114" s="97"/>
      <c r="I114" s="97"/>
      <c r="J114" s="97"/>
      <c r="K114" s="3"/>
    </row>
    <row r="115" spans="1:11">
      <c r="E115" s="97"/>
      <c r="F115" s="97"/>
      <c r="G115" s="97"/>
      <c r="H115" s="97"/>
      <c r="I115" s="97"/>
      <c r="J115" s="97"/>
      <c r="K115" s="46"/>
    </row>
    <row r="116" spans="1:11">
      <c r="E116" s="97"/>
      <c r="F116" s="97"/>
      <c r="G116" s="97"/>
      <c r="H116" s="97"/>
      <c r="I116" s="97"/>
      <c r="J116" s="97"/>
      <c r="K116" s="46"/>
    </row>
    <row r="117" spans="1:11" s="3" customFormat="1">
      <c r="A117"/>
      <c r="B117"/>
      <c r="C117"/>
      <c r="D117"/>
      <c r="E117" s="97"/>
      <c r="F117" s="97"/>
      <c r="G117" s="97"/>
      <c r="H117" s="97"/>
      <c r="I117" s="97"/>
      <c r="J117" s="97"/>
      <c r="K117" s="46"/>
    </row>
    <row r="118" spans="1:11">
      <c r="E118" s="97"/>
      <c r="F118" s="97"/>
      <c r="G118" s="97"/>
      <c r="H118" s="97"/>
      <c r="I118" s="97"/>
      <c r="J118" s="97"/>
      <c r="K118" s="46"/>
    </row>
    <row r="119" spans="1:11">
      <c r="E119" s="97"/>
      <c r="F119" s="97"/>
      <c r="G119" s="97"/>
      <c r="H119" s="97"/>
      <c r="I119" s="97"/>
      <c r="J119" s="97"/>
      <c r="K119" s="46"/>
    </row>
    <row r="120" spans="1:11" ht="28.05" customHeight="1">
      <c r="E120" s="97"/>
      <c r="F120" s="97"/>
      <c r="G120" s="97"/>
      <c r="H120" s="97"/>
      <c r="I120" s="97"/>
      <c r="J120" s="97"/>
      <c r="K120" s="46"/>
    </row>
    <row r="121" spans="1:11" ht="28.05" customHeight="1">
      <c r="E121" s="97"/>
      <c r="F121" s="97"/>
      <c r="G121" s="97"/>
      <c r="H121" s="97"/>
      <c r="I121" s="97"/>
      <c r="J121" s="97"/>
      <c r="K121" s="46"/>
    </row>
    <row r="122" spans="1:11" ht="28.05" customHeight="1">
      <c r="E122" s="97"/>
      <c r="F122" s="97"/>
      <c r="G122" s="97"/>
      <c r="H122" s="97"/>
      <c r="I122" s="97"/>
      <c r="J122" s="97"/>
      <c r="K122" s="46"/>
    </row>
    <row r="123" spans="1:11" ht="28.05" customHeight="1">
      <c r="E123" s="97"/>
      <c r="F123" s="97"/>
      <c r="G123" s="97"/>
      <c r="H123" s="97"/>
      <c r="I123" s="97"/>
      <c r="J123" s="97"/>
      <c r="K123" s="46"/>
    </row>
    <row r="124" spans="1:11" ht="28.05" customHeight="1">
      <c r="E124" s="97"/>
      <c r="F124" s="97"/>
      <c r="G124" s="97"/>
      <c r="H124" s="97"/>
      <c r="I124" s="97"/>
      <c r="J124" s="97"/>
      <c r="K124" s="46"/>
    </row>
    <row r="125" spans="1:11" ht="28.05" customHeight="1">
      <c r="E125" s="97"/>
      <c r="F125" s="97"/>
      <c r="G125" s="97"/>
      <c r="H125" s="97"/>
      <c r="I125" s="97"/>
      <c r="J125" s="97"/>
      <c r="K125" s="46"/>
    </row>
    <row r="126" spans="1:11" ht="28.05" customHeight="1">
      <c r="E126" s="97"/>
      <c r="F126" s="97"/>
      <c r="G126" s="97"/>
      <c r="H126" s="97"/>
      <c r="I126" s="97"/>
      <c r="J126" s="97"/>
      <c r="K126" s="3"/>
    </row>
    <row r="127" spans="1:11" ht="28.05" customHeight="1">
      <c r="E127" s="97"/>
      <c r="F127" s="97"/>
      <c r="G127" s="97"/>
      <c r="H127" s="97"/>
      <c r="I127" s="97"/>
      <c r="J127" s="97"/>
    </row>
    <row r="128" spans="1:11" ht="28.05" customHeight="1">
      <c r="E128" s="97"/>
      <c r="F128" s="97"/>
      <c r="G128" s="97"/>
      <c r="H128" s="97"/>
      <c r="I128" s="97"/>
      <c r="J128" s="97"/>
    </row>
    <row r="129" spans="1:10" s="3" customFormat="1" ht="28.05" customHeight="1">
      <c r="A129"/>
      <c r="B129"/>
      <c r="C129"/>
      <c r="D129"/>
      <c r="E129" s="97"/>
      <c r="F129" s="97"/>
      <c r="G129" s="97"/>
      <c r="H129" s="97"/>
      <c r="I129" s="97"/>
      <c r="J129" s="97"/>
    </row>
    <row r="130" spans="1:10" ht="28.05" customHeight="1">
      <c r="E130" s="97"/>
      <c r="F130" s="97"/>
      <c r="G130" s="97"/>
      <c r="H130" s="97"/>
      <c r="I130" s="97"/>
      <c r="J130" s="97"/>
    </row>
    <row r="131" spans="1:10" ht="28.05" customHeight="1">
      <c r="E131" s="97"/>
      <c r="F131" s="97"/>
      <c r="G131" s="97"/>
      <c r="H131" s="97"/>
      <c r="I131" s="97"/>
      <c r="J131" s="97"/>
    </row>
    <row r="132" spans="1:10" ht="28.05" customHeight="1">
      <c r="E132" s="97"/>
      <c r="F132" s="97"/>
      <c r="G132" s="97"/>
      <c r="H132" s="97"/>
      <c r="I132" s="97"/>
      <c r="J132" s="97"/>
    </row>
    <row r="133" spans="1:10" ht="28.05" customHeight="1">
      <c r="E133" s="97"/>
      <c r="F133" s="97"/>
      <c r="G133" s="97"/>
      <c r="H133" s="97"/>
      <c r="I133" s="97"/>
      <c r="J133" s="97"/>
    </row>
    <row r="134" spans="1:10" ht="28.05" customHeight="1">
      <c r="E134" s="97"/>
      <c r="F134" s="97"/>
      <c r="G134" s="97"/>
      <c r="H134" s="97"/>
      <c r="I134" s="97"/>
      <c r="J134" s="97"/>
    </row>
    <row r="135" spans="1:10" ht="28.05" customHeight="1">
      <c r="E135" s="97"/>
      <c r="F135" s="97"/>
      <c r="G135" s="97"/>
      <c r="H135" s="97"/>
      <c r="I135" s="97"/>
      <c r="J135" s="97"/>
    </row>
    <row r="136" spans="1:10" ht="28.05" customHeight="1">
      <c r="E136" s="97"/>
      <c r="F136" s="97"/>
      <c r="G136" s="97"/>
      <c r="H136" s="97"/>
      <c r="I136" s="97"/>
      <c r="J136" s="97"/>
    </row>
    <row r="137" spans="1:10" ht="28.05" customHeight="1">
      <c r="E137" s="97"/>
      <c r="F137" s="97"/>
      <c r="G137" s="97"/>
      <c r="H137" s="97"/>
      <c r="I137" s="97"/>
      <c r="J137" s="97"/>
    </row>
    <row r="138" spans="1:10" ht="28.05" customHeight="1"/>
    <row r="139" spans="1:10" ht="28.05" customHeight="1"/>
    <row r="140" spans="1:10" ht="28.05" customHeight="1"/>
    <row r="141" spans="1:10" ht="28.05" customHeight="1"/>
  </sheetData>
  <mergeCells count="7">
    <mergeCell ref="A34:J34"/>
    <mergeCell ref="A37:D37"/>
    <mergeCell ref="A2:J2"/>
    <mergeCell ref="A1:J1"/>
    <mergeCell ref="A3:J3"/>
    <mergeCell ref="A5:J5"/>
    <mergeCell ref="A7:J7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7"/>
  <sheetViews>
    <sheetView workbookViewId="0">
      <selection activeCell="F9" sqref="F9"/>
    </sheetView>
  </sheetViews>
  <sheetFormatPr defaultRowHeight="14.4"/>
  <cols>
    <col min="1" max="1" width="37.6640625" style="5" customWidth="1"/>
    <col min="2" max="2" width="14" style="5" bestFit="1" customWidth="1"/>
    <col min="3" max="3" width="14.33203125" bestFit="1" customWidth="1"/>
    <col min="4" max="4" width="16.33203125" bestFit="1" customWidth="1"/>
    <col min="5" max="5" width="12.6640625" bestFit="1" customWidth="1"/>
    <col min="6" max="6" width="14" customWidth="1"/>
    <col min="7" max="7" width="14.77734375" customWidth="1"/>
  </cols>
  <sheetData>
    <row r="1" spans="1:10">
      <c r="A1" s="209" t="s">
        <v>164</v>
      </c>
      <c r="B1" s="210"/>
      <c r="C1" s="210"/>
      <c r="D1" s="210"/>
      <c r="E1" s="210"/>
      <c r="F1" s="210"/>
      <c r="G1" s="210"/>
    </row>
    <row r="2" spans="1:10" ht="42" customHeight="1">
      <c r="A2" s="191" t="str">
        <f>'Račun financiranja'!$A$2</f>
        <v>FINANCIJSKI PLAN OSNOVNE ŠKOLE VIS 
ZA 2025. I PROJEKCIJA ZA 2026. I 2027. GODINU</v>
      </c>
      <c r="B2" s="191"/>
      <c r="C2" s="191"/>
      <c r="D2" s="191"/>
      <c r="E2" s="191"/>
      <c r="F2" s="191"/>
      <c r="G2" s="191"/>
      <c r="H2" s="164"/>
      <c r="I2" s="164"/>
      <c r="J2" s="164"/>
    </row>
    <row r="3" spans="1:10" ht="14.4" customHeight="1">
      <c r="A3" s="191" t="s">
        <v>24</v>
      </c>
      <c r="B3" s="191"/>
      <c r="C3" s="191"/>
      <c r="D3" s="191"/>
      <c r="E3" s="191"/>
      <c r="F3" s="191"/>
      <c r="G3" s="191"/>
    </row>
    <row r="4" spans="1:10" ht="14.4" customHeight="1">
      <c r="A4" s="191" t="s">
        <v>7</v>
      </c>
      <c r="B4" s="191"/>
      <c r="C4" s="191"/>
      <c r="D4" s="191"/>
      <c r="E4" s="191"/>
      <c r="F4" s="191"/>
      <c r="G4" s="191"/>
    </row>
    <row r="5" spans="1:10" ht="18" customHeight="1">
      <c r="A5" s="46"/>
      <c r="B5" s="46"/>
      <c r="C5" s="46"/>
      <c r="D5" s="46"/>
      <c r="E5" s="163"/>
      <c r="F5" s="1"/>
      <c r="G5" s="163"/>
    </row>
    <row r="6" spans="1:10" ht="14.4" customHeight="1">
      <c r="A6" s="191" t="s">
        <v>18</v>
      </c>
      <c r="B6" s="191"/>
      <c r="C6" s="191"/>
      <c r="D6" s="191"/>
      <c r="E6" s="191"/>
      <c r="F6" s="191"/>
      <c r="G6" s="191"/>
    </row>
    <row r="7" spans="1:10" ht="15.75" customHeight="1" thickBot="1">
      <c r="A7" s="4"/>
      <c r="B7" s="4"/>
      <c r="C7" s="70"/>
      <c r="D7" s="70"/>
      <c r="E7" s="46"/>
      <c r="F7" s="1"/>
      <c r="G7" s="163"/>
    </row>
    <row r="8" spans="1:10" ht="30" customHeight="1" thickBot="1">
      <c r="A8" s="64" t="s">
        <v>164</v>
      </c>
      <c r="B8" s="71" t="s">
        <v>184</v>
      </c>
      <c r="C8" s="71" t="s">
        <v>185</v>
      </c>
      <c r="D8" s="71" t="s">
        <v>186</v>
      </c>
      <c r="E8" s="71" t="s">
        <v>171</v>
      </c>
      <c r="F8" s="71" t="s">
        <v>183</v>
      </c>
      <c r="G8" s="71" t="s">
        <v>187</v>
      </c>
    </row>
    <row r="9" spans="1:10" ht="30" customHeight="1" thickBot="1">
      <c r="A9" s="65" t="s">
        <v>19</v>
      </c>
      <c r="B9" s="72">
        <f>SUM(B38+0)</f>
        <v>632426.39</v>
      </c>
      <c r="C9" s="72">
        <v>626042.87</v>
      </c>
      <c r="D9" s="73">
        <f>SUM(D38+0)</f>
        <v>798965.3</v>
      </c>
      <c r="E9" s="73">
        <f>SUM(E39+0)</f>
        <v>888434.18</v>
      </c>
      <c r="F9" s="73">
        <f>SUM(F38+0)</f>
        <v>888434.18</v>
      </c>
      <c r="G9" s="73">
        <f>SUM(G38+0)</f>
        <v>870672.75</v>
      </c>
    </row>
    <row r="10" spans="1:10" ht="30" customHeight="1" thickBot="1">
      <c r="A10" s="62" t="s">
        <v>59</v>
      </c>
      <c r="B10" s="74">
        <v>0</v>
      </c>
      <c r="C10" s="74">
        <v>0</v>
      </c>
      <c r="D10" s="75">
        <v>0</v>
      </c>
      <c r="E10" s="75">
        <v>0</v>
      </c>
      <c r="F10" s="75">
        <v>0</v>
      </c>
      <c r="G10" s="75">
        <v>0</v>
      </c>
    </row>
    <row r="11" spans="1:10" ht="30" customHeight="1" thickBot="1">
      <c r="A11" s="63" t="s">
        <v>60</v>
      </c>
      <c r="B11" s="74">
        <v>0</v>
      </c>
      <c r="C11" s="74">
        <v>0</v>
      </c>
      <c r="D11" s="75">
        <v>0</v>
      </c>
      <c r="E11" s="75">
        <v>0</v>
      </c>
      <c r="F11" s="75">
        <v>0</v>
      </c>
      <c r="G11" s="75">
        <v>0</v>
      </c>
    </row>
    <row r="12" spans="1:10" s="3" customFormat="1" ht="30" customHeight="1" thickBot="1">
      <c r="A12" s="63" t="s">
        <v>61</v>
      </c>
      <c r="B12" s="74">
        <v>0</v>
      </c>
      <c r="C12" s="74">
        <v>0</v>
      </c>
      <c r="D12" s="75">
        <v>0</v>
      </c>
      <c r="E12" s="75">
        <v>0</v>
      </c>
      <c r="F12" s="75">
        <v>0</v>
      </c>
      <c r="G12" s="75">
        <v>0</v>
      </c>
    </row>
    <row r="13" spans="1:10" s="3" customFormat="1" ht="30" customHeight="1" thickBot="1">
      <c r="A13" s="63" t="s">
        <v>62</v>
      </c>
      <c r="B13" s="74">
        <v>0</v>
      </c>
      <c r="C13" s="74">
        <v>0</v>
      </c>
      <c r="D13" s="75">
        <v>0</v>
      </c>
      <c r="E13" s="75">
        <v>0</v>
      </c>
      <c r="F13" s="75">
        <v>0</v>
      </c>
      <c r="G13" s="75">
        <v>0</v>
      </c>
    </row>
    <row r="14" spans="1:10" s="3" customFormat="1" ht="30" customHeight="1" thickBot="1">
      <c r="A14" s="63" t="s">
        <v>63</v>
      </c>
      <c r="B14" s="74">
        <v>0</v>
      </c>
      <c r="C14" s="74">
        <v>0</v>
      </c>
      <c r="D14" s="75">
        <v>0</v>
      </c>
      <c r="E14" s="75">
        <v>0</v>
      </c>
      <c r="F14" s="75">
        <v>0</v>
      </c>
      <c r="G14" s="75">
        <v>0</v>
      </c>
    </row>
    <row r="15" spans="1:10" s="3" customFormat="1" ht="30" customHeight="1" thickBot="1">
      <c r="A15" s="63" t="s">
        <v>64</v>
      </c>
      <c r="B15" s="74">
        <v>0</v>
      </c>
      <c r="C15" s="74">
        <v>0</v>
      </c>
      <c r="D15" s="75">
        <v>0</v>
      </c>
      <c r="E15" s="75">
        <v>0</v>
      </c>
      <c r="F15" s="75">
        <v>0</v>
      </c>
      <c r="G15" s="75">
        <v>0</v>
      </c>
    </row>
    <row r="16" spans="1:10" s="3" customFormat="1" ht="30" customHeight="1" thickBot="1">
      <c r="A16" s="63" t="s">
        <v>65</v>
      </c>
      <c r="B16" s="74">
        <v>0</v>
      </c>
      <c r="C16" s="74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s="3" customFormat="1" ht="30" customHeight="1" thickBot="1">
      <c r="A17" s="62" t="s">
        <v>66</v>
      </c>
      <c r="B17" s="74">
        <v>0</v>
      </c>
      <c r="C17" s="74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ht="30" customHeight="1" thickBot="1">
      <c r="A18" s="63" t="s">
        <v>67</v>
      </c>
      <c r="B18" s="74">
        <v>0</v>
      </c>
      <c r="C18" s="74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s="3" customFormat="1" ht="30" customHeight="1" thickBot="1">
      <c r="A19" s="63" t="s">
        <v>68</v>
      </c>
      <c r="B19" s="74">
        <v>0</v>
      </c>
      <c r="C19" s="74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s="3" customFormat="1" ht="30" customHeight="1" thickBot="1">
      <c r="A20" s="63" t="s">
        <v>69</v>
      </c>
      <c r="B20" s="74">
        <v>0</v>
      </c>
      <c r="C20" s="74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s="3" customFormat="1" ht="30" customHeight="1" thickBot="1">
      <c r="A21" s="63" t="s">
        <v>70</v>
      </c>
      <c r="B21" s="74">
        <v>0</v>
      </c>
      <c r="C21" s="74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s="3" customFormat="1" ht="30" customHeight="1" thickBot="1">
      <c r="A22" s="63" t="s">
        <v>71</v>
      </c>
      <c r="B22" s="74">
        <v>0</v>
      </c>
      <c r="C22" s="74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s="3" customFormat="1" ht="30" customHeight="1" thickBot="1">
      <c r="A23" s="63" t="s">
        <v>72</v>
      </c>
      <c r="B23" s="74">
        <v>0</v>
      </c>
      <c r="C23" s="74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s="3" customFormat="1" ht="30" customHeight="1" thickBot="1">
      <c r="A24" s="62" t="s">
        <v>73</v>
      </c>
      <c r="B24" s="74">
        <v>0</v>
      </c>
      <c r="C24" s="74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customHeight="1" thickBot="1">
      <c r="A25" s="63" t="s">
        <v>74</v>
      </c>
      <c r="B25" s="74">
        <v>0</v>
      </c>
      <c r="C25" s="74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s="3" customFormat="1" ht="30" customHeight="1" thickBot="1">
      <c r="A26" s="63" t="s">
        <v>75</v>
      </c>
      <c r="B26" s="74">
        <v>0</v>
      </c>
      <c r="C26" s="74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s="3" customFormat="1" ht="30" customHeight="1" thickBot="1">
      <c r="A27" s="63" t="s">
        <v>76</v>
      </c>
      <c r="B27" s="74">
        <v>0</v>
      </c>
      <c r="C27" s="74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s="3" customFormat="1" ht="30" customHeight="1" thickBot="1">
      <c r="A28" s="63" t="s">
        <v>77</v>
      </c>
      <c r="B28" s="74">
        <v>0</v>
      </c>
      <c r="C28" s="74">
        <v>0</v>
      </c>
      <c r="D28" s="75">
        <v>0</v>
      </c>
      <c r="E28" s="75">
        <v>0</v>
      </c>
      <c r="F28" s="75">
        <v>0</v>
      </c>
      <c r="G28" s="75">
        <v>0</v>
      </c>
    </row>
    <row r="29" spans="1:7" s="3" customFormat="1" ht="30" customHeight="1" thickBot="1">
      <c r="A29" s="63" t="s">
        <v>78</v>
      </c>
      <c r="B29" s="74">
        <v>0</v>
      </c>
      <c r="C29" s="74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s="3" customFormat="1" ht="30" customHeight="1" thickBot="1">
      <c r="A30" s="63" t="s">
        <v>79</v>
      </c>
      <c r="B30" s="74">
        <v>0</v>
      </c>
      <c r="C30" s="74">
        <v>0</v>
      </c>
      <c r="D30" s="75">
        <v>0</v>
      </c>
      <c r="E30" s="75">
        <v>0</v>
      </c>
      <c r="F30" s="75">
        <v>0</v>
      </c>
      <c r="G30" s="75">
        <v>0</v>
      </c>
    </row>
    <row r="31" spans="1:7" s="3" customFormat="1" ht="30" customHeight="1" thickBot="1">
      <c r="A31" s="62" t="s">
        <v>80</v>
      </c>
      <c r="B31" s="74">
        <v>0</v>
      </c>
      <c r="C31" s="74">
        <v>0</v>
      </c>
      <c r="D31" s="75">
        <v>0</v>
      </c>
      <c r="E31" s="75">
        <v>0</v>
      </c>
      <c r="F31" s="75">
        <v>0</v>
      </c>
      <c r="G31" s="75">
        <v>0</v>
      </c>
    </row>
    <row r="32" spans="1:7" ht="30" customHeight="1" thickBot="1">
      <c r="A32" s="63" t="s">
        <v>81</v>
      </c>
      <c r="B32" s="74">
        <v>0</v>
      </c>
      <c r="C32" s="74">
        <v>0</v>
      </c>
      <c r="D32" s="75">
        <v>0</v>
      </c>
      <c r="E32" s="75">
        <v>0</v>
      </c>
      <c r="F32" s="75">
        <v>0</v>
      </c>
      <c r="G32" s="75">
        <v>0</v>
      </c>
    </row>
    <row r="33" spans="1:7" s="3" customFormat="1" ht="30" customHeight="1" thickBot="1">
      <c r="A33" s="63" t="s">
        <v>82</v>
      </c>
      <c r="B33" s="74">
        <v>0</v>
      </c>
      <c r="C33" s="74">
        <v>0</v>
      </c>
      <c r="D33" s="75">
        <v>0</v>
      </c>
      <c r="E33" s="75">
        <v>0</v>
      </c>
      <c r="F33" s="75">
        <v>0</v>
      </c>
      <c r="G33" s="75">
        <v>0</v>
      </c>
    </row>
    <row r="34" spans="1:7" s="3" customFormat="1" ht="30" customHeight="1" thickBot="1">
      <c r="A34" s="63" t="s">
        <v>83</v>
      </c>
      <c r="B34" s="74">
        <v>0</v>
      </c>
      <c r="C34" s="74">
        <v>0</v>
      </c>
      <c r="D34" s="75">
        <v>0</v>
      </c>
      <c r="E34" s="75">
        <v>0</v>
      </c>
      <c r="F34" s="75">
        <v>0</v>
      </c>
      <c r="G34" s="75">
        <v>0</v>
      </c>
    </row>
    <row r="35" spans="1:7" s="3" customFormat="1" ht="30" customHeight="1" thickBot="1">
      <c r="A35" s="63" t="s">
        <v>84</v>
      </c>
      <c r="B35" s="74">
        <v>0</v>
      </c>
      <c r="C35" s="74">
        <v>0</v>
      </c>
      <c r="D35" s="75">
        <v>0</v>
      </c>
      <c r="E35" s="75">
        <v>0</v>
      </c>
      <c r="F35" s="75">
        <v>0</v>
      </c>
      <c r="G35" s="75">
        <v>0</v>
      </c>
    </row>
    <row r="36" spans="1:7" s="3" customFormat="1" ht="30" customHeight="1" thickBot="1">
      <c r="A36" s="63" t="s">
        <v>85</v>
      </c>
      <c r="B36" s="74">
        <v>0</v>
      </c>
      <c r="C36" s="74">
        <v>0</v>
      </c>
      <c r="D36" s="75">
        <v>0</v>
      </c>
      <c r="E36" s="75">
        <v>0</v>
      </c>
      <c r="F36" s="75">
        <v>0</v>
      </c>
      <c r="G36" s="75">
        <v>0</v>
      </c>
    </row>
    <row r="37" spans="1:7" s="3" customFormat="1" ht="30" customHeight="1" thickBot="1">
      <c r="A37" s="63" t="s">
        <v>86</v>
      </c>
      <c r="B37" s="74">
        <v>0</v>
      </c>
      <c r="C37" s="74">
        <v>0</v>
      </c>
      <c r="D37" s="75">
        <v>0</v>
      </c>
      <c r="E37" s="75">
        <v>0</v>
      </c>
      <c r="F37" s="75">
        <v>0</v>
      </c>
      <c r="G37" s="75">
        <v>0</v>
      </c>
    </row>
    <row r="38" spans="1:7" s="3" customFormat="1" ht="30" customHeight="1" thickBot="1">
      <c r="A38" s="66" t="s">
        <v>87</v>
      </c>
      <c r="B38" s="77">
        <f>B39+0</f>
        <v>632426.39</v>
      </c>
      <c r="C38" s="77">
        <v>626042.87</v>
      </c>
      <c r="D38" s="77">
        <f t="shared" ref="D38:G38" si="0">D39+0</f>
        <v>798965.3</v>
      </c>
      <c r="E38" s="77">
        <f t="shared" si="0"/>
        <v>888434.18</v>
      </c>
      <c r="F38" s="77">
        <f t="shared" si="0"/>
        <v>888434.18</v>
      </c>
      <c r="G38" s="77">
        <f t="shared" si="0"/>
        <v>870672.75</v>
      </c>
    </row>
    <row r="39" spans="1:7" ht="30" customHeight="1" thickBot="1">
      <c r="A39" s="67" t="s">
        <v>88</v>
      </c>
      <c r="B39" s="77">
        <v>632426.39</v>
      </c>
      <c r="C39" s="77">
        <v>626042.87</v>
      </c>
      <c r="D39" s="78">
        <v>798965.3</v>
      </c>
      <c r="E39" s="78">
        <v>888434.18</v>
      </c>
      <c r="F39" s="78">
        <v>888434.18</v>
      </c>
      <c r="G39" s="78">
        <v>870672.75</v>
      </c>
    </row>
    <row r="40" spans="1:7" s="3" customFormat="1" ht="30" customHeight="1" thickBot="1">
      <c r="A40" s="63" t="s">
        <v>89</v>
      </c>
      <c r="B40" s="74">
        <v>0</v>
      </c>
      <c r="C40" s="74">
        <v>0</v>
      </c>
      <c r="D40" s="76">
        <v>0</v>
      </c>
      <c r="E40" s="76">
        <v>0</v>
      </c>
      <c r="F40" s="76">
        <v>0</v>
      </c>
      <c r="G40" s="76">
        <v>0</v>
      </c>
    </row>
    <row r="41" spans="1:7" s="3" customFormat="1" ht="30" customHeight="1" thickBot="1">
      <c r="A41" s="63" t="s">
        <v>90</v>
      </c>
      <c r="B41" s="74">
        <v>0</v>
      </c>
      <c r="C41" s="74">
        <v>0</v>
      </c>
      <c r="D41" s="76">
        <v>0</v>
      </c>
      <c r="E41" s="76">
        <v>0</v>
      </c>
      <c r="F41" s="76">
        <v>0</v>
      </c>
      <c r="G41" s="76">
        <v>0</v>
      </c>
    </row>
    <row r="42" spans="1:7" s="3" customFormat="1" ht="30" customHeight="1" thickBot="1">
      <c r="A42" s="63" t="s">
        <v>91</v>
      </c>
      <c r="B42" s="74">
        <v>0</v>
      </c>
      <c r="C42" s="74">
        <v>0</v>
      </c>
      <c r="D42" s="76">
        <v>0</v>
      </c>
      <c r="E42" s="76">
        <v>0</v>
      </c>
      <c r="F42" s="76">
        <v>0</v>
      </c>
      <c r="G42" s="76">
        <v>0</v>
      </c>
    </row>
    <row r="43" spans="1:7" s="3" customFormat="1" ht="30" customHeight="1" thickBot="1">
      <c r="A43" s="63" t="s">
        <v>92</v>
      </c>
      <c r="B43" s="74">
        <v>0</v>
      </c>
      <c r="C43" s="74">
        <v>0</v>
      </c>
      <c r="D43" s="76">
        <v>0</v>
      </c>
      <c r="E43" s="76">
        <v>0</v>
      </c>
      <c r="F43" s="76">
        <v>0</v>
      </c>
      <c r="G43" s="76">
        <v>0</v>
      </c>
    </row>
    <row r="44" spans="1:7" s="3" customFormat="1" ht="30" customHeight="1" thickBot="1">
      <c r="A44" s="63" t="s">
        <v>93</v>
      </c>
      <c r="B44" s="74">
        <v>0</v>
      </c>
      <c r="C44" s="74">
        <v>0</v>
      </c>
      <c r="D44" s="76">
        <v>0</v>
      </c>
      <c r="E44" s="76">
        <v>0</v>
      </c>
      <c r="F44" s="76">
        <v>0</v>
      </c>
      <c r="G44" s="76">
        <v>0</v>
      </c>
    </row>
    <row r="45" spans="1:7" s="3" customFormat="1" ht="30" customHeight="1" thickBot="1">
      <c r="A45" s="63" t="s">
        <v>94</v>
      </c>
      <c r="B45" s="74">
        <v>0</v>
      </c>
      <c r="C45" s="74">
        <v>0</v>
      </c>
      <c r="D45" s="76">
        <v>0</v>
      </c>
      <c r="E45" s="76">
        <v>0</v>
      </c>
      <c r="F45" s="76">
        <v>0</v>
      </c>
      <c r="G45" s="76">
        <v>0</v>
      </c>
    </row>
    <row r="46" spans="1:7" s="3" customFormat="1" ht="30" customHeight="1" thickBot="1">
      <c r="A46" s="63" t="s">
        <v>95</v>
      </c>
      <c r="B46" s="74">
        <v>0</v>
      </c>
      <c r="C46" s="74">
        <v>0</v>
      </c>
      <c r="D46" s="76">
        <v>0</v>
      </c>
      <c r="E46" s="76">
        <v>0</v>
      </c>
      <c r="F46" s="76">
        <v>0</v>
      </c>
      <c r="G46" s="76">
        <v>0</v>
      </c>
    </row>
    <row r="47" spans="1:7" s="3" customFormat="1" ht="30" customHeight="1" thickBot="1">
      <c r="A47" s="62" t="s">
        <v>96</v>
      </c>
      <c r="B47" s="74">
        <v>0</v>
      </c>
      <c r="C47" s="74">
        <v>0</v>
      </c>
      <c r="D47" s="76">
        <v>0</v>
      </c>
      <c r="E47" s="76">
        <v>0</v>
      </c>
      <c r="F47" s="76">
        <v>0</v>
      </c>
      <c r="G47" s="76">
        <v>0</v>
      </c>
    </row>
    <row r="48" spans="1:7" ht="30" customHeight="1" thickBot="1">
      <c r="A48" s="63" t="s">
        <v>97</v>
      </c>
      <c r="B48" s="74">
        <v>0</v>
      </c>
      <c r="C48" s="74">
        <v>0</v>
      </c>
      <c r="D48" s="76">
        <v>0</v>
      </c>
      <c r="E48" s="76">
        <v>0</v>
      </c>
      <c r="F48" s="76">
        <v>0</v>
      </c>
      <c r="G48" s="76">
        <v>0</v>
      </c>
    </row>
    <row r="49" spans="1:7" s="3" customFormat="1" ht="30" customHeight="1" thickBot="1">
      <c r="A49" s="63" t="s">
        <v>98</v>
      </c>
      <c r="B49" s="74">
        <v>0</v>
      </c>
      <c r="C49" s="74">
        <v>0</v>
      </c>
      <c r="D49" s="76">
        <v>0</v>
      </c>
      <c r="E49" s="76">
        <v>0</v>
      </c>
      <c r="F49" s="76">
        <v>0</v>
      </c>
      <c r="G49" s="76">
        <v>0</v>
      </c>
    </row>
    <row r="50" spans="1:7" s="3" customFormat="1" ht="30" customHeight="1" thickBot="1">
      <c r="A50" s="63" t="s">
        <v>99</v>
      </c>
      <c r="B50" s="74">
        <v>0</v>
      </c>
      <c r="C50" s="74">
        <v>0</v>
      </c>
      <c r="D50" s="76">
        <v>0</v>
      </c>
      <c r="E50" s="76">
        <v>0</v>
      </c>
      <c r="F50" s="76">
        <v>0</v>
      </c>
      <c r="G50" s="76">
        <v>0</v>
      </c>
    </row>
    <row r="51" spans="1:7" s="3" customFormat="1" ht="30" customHeight="1" thickBot="1">
      <c r="A51" s="63" t="s">
        <v>100</v>
      </c>
      <c r="B51" s="74">
        <v>0</v>
      </c>
      <c r="C51" s="74">
        <v>0</v>
      </c>
      <c r="D51" s="76">
        <v>0</v>
      </c>
      <c r="E51" s="76">
        <v>0</v>
      </c>
      <c r="F51" s="76">
        <v>0</v>
      </c>
      <c r="G51" s="76">
        <v>0</v>
      </c>
    </row>
    <row r="52" spans="1:7" s="3" customFormat="1" ht="30" customHeight="1" thickBot="1">
      <c r="A52" s="63" t="s">
        <v>101</v>
      </c>
      <c r="B52" s="74">
        <v>0</v>
      </c>
      <c r="C52" s="74">
        <v>0</v>
      </c>
      <c r="D52" s="76">
        <v>0</v>
      </c>
      <c r="E52" s="76">
        <v>0</v>
      </c>
      <c r="F52" s="76">
        <v>0</v>
      </c>
      <c r="G52" s="76">
        <v>0</v>
      </c>
    </row>
    <row r="53" spans="1:7" s="3" customFormat="1" ht="30" customHeight="1" thickBot="1">
      <c r="A53" s="63" t="s">
        <v>102</v>
      </c>
      <c r="B53" s="74">
        <v>0</v>
      </c>
      <c r="C53" s="74">
        <v>0</v>
      </c>
      <c r="D53" s="76">
        <v>0</v>
      </c>
      <c r="E53" s="76">
        <v>0</v>
      </c>
      <c r="F53" s="76">
        <v>0</v>
      </c>
      <c r="G53" s="76">
        <v>0</v>
      </c>
    </row>
    <row r="54" spans="1:7" s="3" customFormat="1" ht="30" customHeight="1" thickBot="1">
      <c r="A54" s="63" t="s">
        <v>103</v>
      </c>
      <c r="B54" s="74">
        <v>0</v>
      </c>
      <c r="C54" s="74">
        <v>0</v>
      </c>
      <c r="D54" s="76">
        <v>0</v>
      </c>
      <c r="E54" s="76">
        <v>0</v>
      </c>
      <c r="F54" s="76">
        <v>0</v>
      </c>
      <c r="G54" s="76">
        <v>0</v>
      </c>
    </row>
    <row r="55" spans="1:7" s="3" customFormat="1" ht="30" customHeight="1" thickBot="1">
      <c r="A55" s="63" t="s">
        <v>104</v>
      </c>
      <c r="B55" s="74">
        <v>0</v>
      </c>
      <c r="C55" s="74">
        <v>0</v>
      </c>
      <c r="D55" s="76">
        <v>0</v>
      </c>
      <c r="E55" s="76">
        <v>0</v>
      </c>
      <c r="F55" s="76">
        <v>0</v>
      </c>
      <c r="G55" s="76">
        <v>0</v>
      </c>
    </row>
    <row r="56" spans="1:7" s="3" customFormat="1" ht="30" customHeight="1" thickBot="1">
      <c r="A56" s="63" t="s">
        <v>105</v>
      </c>
      <c r="B56" s="74">
        <v>0</v>
      </c>
      <c r="C56" s="74">
        <v>0</v>
      </c>
      <c r="D56" s="76">
        <v>0</v>
      </c>
      <c r="E56" s="76">
        <v>0</v>
      </c>
      <c r="F56" s="76">
        <v>0</v>
      </c>
      <c r="G56" s="76">
        <v>0</v>
      </c>
    </row>
    <row r="57" spans="1:7" s="3" customFormat="1" ht="15.6">
      <c r="A57" s="15"/>
      <c r="B57" s="5"/>
      <c r="C57"/>
      <c r="D57"/>
      <c r="E57"/>
      <c r="F57"/>
      <c r="G57" s="15"/>
    </row>
  </sheetData>
  <mergeCells count="5">
    <mergeCell ref="A1:G1"/>
    <mergeCell ref="A2:G2"/>
    <mergeCell ref="A3:G3"/>
    <mergeCell ref="A4:G4"/>
    <mergeCell ref="A6:G6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  <ignoredErrors>
    <ignoredError sqref="E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"/>
  <sheetViews>
    <sheetView workbookViewId="0">
      <selection activeCell="F8" sqref="F8"/>
    </sheetView>
  </sheetViews>
  <sheetFormatPr defaultRowHeight="14.4"/>
  <cols>
    <col min="1" max="1" width="5.77734375" bestFit="1" customWidth="1"/>
    <col min="2" max="2" width="6.5546875" bestFit="1" customWidth="1"/>
    <col min="3" max="3" width="4.77734375" bestFit="1" customWidth="1"/>
    <col min="4" max="4" width="50.33203125" bestFit="1" customWidth="1"/>
    <col min="5" max="5" width="11" customWidth="1"/>
    <col min="6" max="6" width="11.5546875" customWidth="1"/>
    <col min="7" max="7" width="13.6640625" customWidth="1"/>
    <col min="8" max="8" width="12.77734375" customWidth="1"/>
    <col min="9" max="9" width="12.6640625" customWidth="1"/>
    <col min="10" max="10" width="12.109375" customWidth="1"/>
  </cols>
  <sheetData>
    <row r="1" spans="1:10">
      <c r="A1" s="222" t="s">
        <v>164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0" ht="39.6" customHeight="1">
      <c r="A2" s="191" t="str">
        <f>'Posebni dio'!$A$2</f>
        <v>FINANCIJSKI PLAN OSNOVNE ŠKOLE VIS 
ZA 2025. I PROJEKCIJA ZA 2026. I 2027. GODINU</v>
      </c>
      <c r="B2" s="191"/>
      <c r="C2" s="191"/>
      <c r="D2" s="191"/>
      <c r="E2" s="191"/>
      <c r="F2" s="191"/>
      <c r="G2" s="191"/>
      <c r="H2" s="191"/>
      <c r="I2" s="191"/>
      <c r="J2" s="191"/>
    </row>
    <row r="3" spans="1:10" ht="15.75" customHeight="1">
      <c r="A3" s="191" t="s">
        <v>24</v>
      </c>
      <c r="B3" s="191"/>
      <c r="C3" s="191"/>
      <c r="D3" s="191"/>
      <c r="E3" s="191"/>
      <c r="F3" s="191"/>
      <c r="G3" s="191"/>
      <c r="H3" s="191"/>
      <c r="I3" s="191"/>
      <c r="J3" s="191"/>
    </row>
    <row r="4" spans="1:10" ht="17.399999999999999">
      <c r="A4" s="70"/>
      <c r="B4" s="70"/>
      <c r="C4" s="70"/>
      <c r="D4" s="70"/>
      <c r="E4" s="70"/>
      <c r="F4" s="70"/>
      <c r="G4" s="70"/>
      <c r="H4" s="1"/>
      <c r="I4" s="1"/>
      <c r="J4" s="46"/>
    </row>
    <row r="5" spans="1:10" ht="18" customHeight="1">
      <c r="A5" s="191" t="s">
        <v>20</v>
      </c>
      <c r="B5" s="191"/>
      <c r="C5" s="191"/>
      <c r="D5" s="191"/>
      <c r="E5" s="191"/>
      <c r="F5" s="191"/>
      <c r="G5" s="191"/>
      <c r="H5" s="191"/>
      <c r="I5" s="191"/>
      <c r="J5" s="191"/>
    </row>
    <row r="6" spans="1:10" ht="18" thickBot="1">
      <c r="A6" s="70"/>
      <c r="B6" s="70"/>
      <c r="C6" s="70"/>
      <c r="D6" s="70"/>
      <c r="E6" s="70"/>
      <c r="F6" s="70"/>
      <c r="G6" s="70"/>
      <c r="H6" s="1"/>
      <c r="I6" s="1"/>
      <c r="J6" s="46"/>
    </row>
    <row r="7" spans="1:10" ht="31.2" customHeight="1" thickBot="1">
      <c r="A7" s="186" t="s">
        <v>8</v>
      </c>
      <c r="B7" s="186" t="s">
        <v>9</v>
      </c>
      <c r="C7" s="186" t="s">
        <v>10</v>
      </c>
      <c r="D7" s="167" t="s">
        <v>33</v>
      </c>
      <c r="E7" s="168" t="s">
        <v>184</v>
      </c>
      <c r="F7" s="168" t="s">
        <v>185</v>
      </c>
      <c r="G7" s="168" t="s">
        <v>186</v>
      </c>
      <c r="H7" s="168" t="s">
        <v>171</v>
      </c>
      <c r="I7" s="168" t="s">
        <v>183</v>
      </c>
      <c r="J7" s="168" t="s">
        <v>187</v>
      </c>
    </row>
    <row r="8" spans="1:10" ht="30" customHeight="1" thickBot="1">
      <c r="A8" s="169">
        <v>8</v>
      </c>
      <c r="B8" s="169"/>
      <c r="C8" s="169"/>
      <c r="D8" s="169" t="s">
        <v>21</v>
      </c>
      <c r="E8" s="170">
        <v>0</v>
      </c>
      <c r="F8" s="171">
        <v>0</v>
      </c>
      <c r="G8" s="171">
        <v>0</v>
      </c>
      <c r="H8" s="170">
        <v>0</v>
      </c>
      <c r="I8" s="171">
        <v>0</v>
      </c>
      <c r="J8" s="171">
        <v>0</v>
      </c>
    </row>
    <row r="9" spans="1:10" ht="30" customHeight="1" thickBot="1">
      <c r="A9" s="172"/>
      <c r="B9" s="172">
        <v>81</v>
      </c>
      <c r="C9" s="172"/>
      <c r="D9" s="172" t="s">
        <v>58</v>
      </c>
      <c r="E9" s="170">
        <v>0</v>
      </c>
      <c r="F9" s="171">
        <v>0</v>
      </c>
      <c r="G9" s="171">
        <v>0</v>
      </c>
      <c r="H9" s="170">
        <v>0</v>
      </c>
      <c r="I9" s="171">
        <v>0</v>
      </c>
      <c r="J9" s="171">
        <v>0</v>
      </c>
    </row>
    <row r="10" spans="1:10" ht="30" customHeight="1" thickBot="1">
      <c r="A10" s="169"/>
      <c r="B10" s="169"/>
      <c r="C10" s="172" t="s">
        <v>41</v>
      </c>
      <c r="D10" s="172" t="s">
        <v>42</v>
      </c>
      <c r="E10" s="170">
        <v>0</v>
      </c>
      <c r="F10" s="171">
        <v>0</v>
      </c>
      <c r="G10" s="171">
        <v>0</v>
      </c>
      <c r="H10" s="170">
        <v>0</v>
      </c>
      <c r="I10" s="171">
        <v>0</v>
      </c>
      <c r="J10" s="171">
        <v>0</v>
      </c>
    </row>
    <row r="11" spans="1:10" ht="16.2" thickBot="1">
      <c r="A11" s="173"/>
      <c r="B11" s="174"/>
      <c r="C11" s="175"/>
      <c r="D11" s="175"/>
      <c r="E11" s="176"/>
      <c r="F11" s="177"/>
      <c r="G11" s="177"/>
      <c r="H11" s="177"/>
      <c r="I11" s="177"/>
      <c r="J11" s="177"/>
    </row>
    <row r="12" spans="1:10" ht="30" customHeight="1" thickBot="1">
      <c r="A12" s="169"/>
      <c r="B12" s="172">
        <v>84</v>
      </c>
      <c r="C12" s="172"/>
      <c r="D12" s="172" t="s">
        <v>26</v>
      </c>
      <c r="E12" s="170">
        <v>0</v>
      </c>
      <c r="F12" s="171">
        <v>0</v>
      </c>
      <c r="G12" s="171">
        <v>0</v>
      </c>
      <c r="H12" s="170">
        <v>0</v>
      </c>
      <c r="I12" s="171">
        <v>0</v>
      </c>
      <c r="J12" s="171">
        <v>0</v>
      </c>
    </row>
    <row r="13" spans="1:10" ht="30" customHeight="1" thickBot="1">
      <c r="A13" s="178"/>
      <c r="B13" s="178"/>
      <c r="C13" s="178" t="s">
        <v>56</v>
      </c>
      <c r="D13" s="179" t="s">
        <v>57</v>
      </c>
      <c r="E13" s="170">
        <v>0</v>
      </c>
      <c r="F13" s="171">
        <v>0</v>
      </c>
      <c r="G13" s="171">
        <v>0</v>
      </c>
      <c r="H13" s="170">
        <v>0</v>
      </c>
      <c r="I13" s="171">
        <v>0</v>
      </c>
      <c r="J13" s="171">
        <v>0</v>
      </c>
    </row>
    <row r="14" spans="1:10" ht="16.2" thickBot="1">
      <c r="A14" s="180"/>
      <c r="B14" s="180"/>
      <c r="C14" s="180"/>
      <c r="D14" s="181"/>
      <c r="E14" s="176"/>
      <c r="F14" s="177"/>
      <c r="G14" s="177"/>
      <c r="H14" s="177"/>
      <c r="I14" s="177"/>
      <c r="J14" s="177"/>
    </row>
    <row r="15" spans="1:10" ht="30" customHeight="1" thickBot="1">
      <c r="A15" s="182">
        <v>5</v>
      </c>
      <c r="B15" s="182"/>
      <c r="C15" s="182"/>
      <c r="D15" s="183" t="s">
        <v>22</v>
      </c>
      <c r="E15" s="170">
        <v>0</v>
      </c>
      <c r="F15" s="171">
        <v>0</v>
      </c>
      <c r="G15" s="171">
        <v>0</v>
      </c>
      <c r="H15" s="170">
        <v>0</v>
      </c>
      <c r="I15" s="171">
        <v>0</v>
      </c>
      <c r="J15" s="171">
        <v>0</v>
      </c>
    </row>
    <row r="16" spans="1:10" ht="30" customHeight="1" thickBot="1">
      <c r="A16" s="172"/>
      <c r="B16" s="172">
        <v>54</v>
      </c>
      <c r="C16" s="172"/>
      <c r="D16" s="184" t="s">
        <v>27</v>
      </c>
      <c r="E16" s="170">
        <v>0</v>
      </c>
      <c r="F16" s="171">
        <v>0</v>
      </c>
      <c r="G16" s="171">
        <v>0</v>
      </c>
      <c r="H16" s="170">
        <v>0</v>
      </c>
      <c r="I16" s="171">
        <v>0</v>
      </c>
      <c r="J16" s="171">
        <v>0</v>
      </c>
    </row>
    <row r="17" spans="1:10" ht="30" customHeight="1" thickBot="1">
      <c r="A17" s="178"/>
      <c r="B17" s="178"/>
      <c r="C17" s="178" t="s">
        <v>46</v>
      </c>
      <c r="D17" s="178" t="s">
        <v>12</v>
      </c>
      <c r="E17" s="170">
        <v>0</v>
      </c>
      <c r="F17" s="171">
        <v>0</v>
      </c>
      <c r="G17" s="171">
        <v>0</v>
      </c>
      <c r="H17" s="170">
        <v>0</v>
      </c>
      <c r="I17" s="171">
        <v>0</v>
      </c>
      <c r="J17" s="171">
        <v>0</v>
      </c>
    </row>
    <row r="18" spans="1:10" ht="30" customHeight="1" thickBot="1">
      <c r="A18" s="178"/>
      <c r="B18" s="178"/>
      <c r="C18" s="172" t="s">
        <v>41</v>
      </c>
      <c r="D18" s="172" t="s">
        <v>42</v>
      </c>
      <c r="E18" s="170">
        <v>0</v>
      </c>
      <c r="F18" s="171">
        <v>0</v>
      </c>
      <c r="G18" s="171">
        <v>0</v>
      </c>
      <c r="H18" s="170">
        <v>0</v>
      </c>
      <c r="I18" s="171">
        <v>0</v>
      </c>
      <c r="J18" s="171">
        <v>0</v>
      </c>
    </row>
    <row r="19" spans="1:10" ht="30" customHeight="1" thickBot="1">
      <c r="A19" s="172"/>
      <c r="B19" s="172"/>
      <c r="C19" s="178" t="s">
        <v>51</v>
      </c>
      <c r="D19" s="178" t="s">
        <v>52</v>
      </c>
      <c r="E19" s="170">
        <v>0</v>
      </c>
      <c r="F19" s="171">
        <v>0</v>
      </c>
      <c r="G19" s="171">
        <v>0</v>
      </c>
      <c r="H19" s="170">
        <v>0</v>
      </c>
      <c r="I19" s="171">
        <v>0</v>
      </c>
      <c r="J19" s="171">
        <v>0</v>
      </c>
    </row>
    <row r="20" spans="1:10" ht="30" customHeight="1" thickBot="1">
      <c r="A20" s="178"/>
      <c r="B20" s="178"/>
      <c r="C20" s="178" t="s">
        <v>38</v>
      </c>
      <c r="D20" s="179" t="s">
        <v>39</v>
      </c>
      <c r="E20" s="170">
        <v>0</v>
      </c>
      <c r="F20" s="171">
        <v>0</v>
      </c>
      <c r="G20" s="171">
        <v>0</v>
      </c>
      <c r="H20" s="170">
        <v>0</v>
      </c>
      <c r="I20" s="171">
        <v>0</v>
      </c>
      <c r="J20" s="171">
        <v>0</v>
      </c>
    </row>
    <row r="21" spans="1:10" ht="30" customHeight="1" thickBot="1">
      <c r="A21" s="178"/>
      <c r="B21" s="185"/>
      <c r="C21" s="178" t="s">
        <v>49</v>
      </c>
      <c r="D21" s="178" t="s">
        <v>50</v>
      </c>
      <c r="E21" s="170">
        <v>0</v>
      </c>
      <c r="F21" s="171">
        <v>0</v>
      </c>
      <c r="G21" s="171">
        <v>0</v>
      </c>
      <c r="H21" s="170">
        <v>0</v>
      </c>
      <c r="I21" s="171">
        <v>0</v>
      </c>
      <c r="J21" s="171">
        <v>0</v>
      </c>
    </row>
    <row r="22" spans="1:10" ht="30" customHeight="1" thickBot="1">
      <c r="A22" s="178"/>
      <c r="B22" s="178"/>
      <c r="C22" s="178" t="s">
        <v>34</v>
      </c>
      <c r="D22" s="178" t="s">
        <v>35</v>
      </c>
      <c r="E22" s="170">
        <v>0</v>
      </c>
      <c r="F22" s="171">
        <v>0</v>
      </c>
      <c r="G22" s="171">
        <v>0</v>
      </c>
      <c r="H22" s="170">
        <v>0</v>
      </c>
      <c r="I22" s="171">
        <v>0</v>
      </c>
      <c r="J22" s="171">
        <v>0</v>
      </c>
    </row>
    <row r="23" spans="1:10" s="3" customFormat="1" ht="30" customHeight="1" thickBot="1">
      <c r="A23" s="178"/>
      <c r="B23" s="185"/>
      <c r="C23" s="178" t="s">
        <v>36</v>
      </c>
      <c r="D23" s="178" t="s">
        <v>37</v>
      </c>
      <c r="E23" s="170">
        <v>0</v>
      </c>
      <c r="F23" s="171">
        <v>0</v>
      </c>
      <c r="G23" s="171">
        <v>0</v>
      </c>
      <c r="H23" s="170">
        <v>0</v>
      </c>
      <c r="I23" s="171">
        <v>0</v>
      </c>
      <c r="J23" s="171">
        <v>0</v>
      </c>
    </row>
    <row r="24" spans="1:10" ht="30" customHeight="1" thickBot="1">
      <c r="A24" s="178"/>
      <c r="B24" s="172"/>
      <c r="C24" s="172" t="s">
        <v>44</v>
      </c>
      <c r="D24" s="172" t="s">
        <v>45</v>
      </c>
      <c r="E24" s="170">
        <v>0</v>
      </c>
      <c r="F24" s="171">
        <v>0</v>
      </c>
      <c r="G24" s="171">
        <v>0</v>
      </c>
      <c r="H24" s="170">
        <v>0</v>
      </c>
      <c r="I24" s="171">
        <v>0</v>
      </c>
      <c r="J24" s="171">
        <v>0</v>
      </c>
    </row>
    <row r="25" spans="1:10" ht="30" customHeight="1" thickBot="1">
      <c r="A25" s="172"/>
      <c r="B25" s="172"/>
      <c r="C25" s="178" t="s">
        <v>47</v>
      </c>
      <c r="D25" s="178" t="s">
        <v>48</v>
      </c>
      <c r="E25" s="170">
        <v>0</v>
      </c>
      <c r="F25" s="171">
        <v>0</v>
      </c>
      <c r="G25" s="171">
        <v>0</v>
      </c>
      <c r="H25" s="170">
        <v>0</v>
      </c>
      <c r="I25" s="171">
        <v>0</v>
      </c>
      <c r="J25" s="171">
        <v>0</v>
      </c>
    </row>
    <row r="26" spans="1:10" ht="15.6">
      <c r="A26" s="15"/>
      <c r="B26" s="15"/>
      <c r="C26" s="15"/>
      <c r="D26" s="15"/>
      <c r="E26" s="15"/>
      <c r="F26" s="15"/>
      <c r="G26" s="15"/>
      <c r="H26" s="15"/>
    </row>
  </sheetData>
  <mergeCells count="4">
    <mergeCell ref="A2:J2"/>
    <mergeCell ref="A1:J1"/>
    <mergeCell ref="A3:J3"/>
    <mergeCell ref="A5:J5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5"/>
  <sheetViews>
    <sheetView tabSelected="1" workbookViewId="0">
      <selection sqref="A1:H1"/>
    </sheetView>
  </sheetViews>
  <sheetFormatPr defaultRowHeight="14.4"/>
  <cols>
    <col min="1" max="1" width="11.21875" bestFit="1" customWidth="1"/>
    <col min="2" max="2" width="53.77734375" customWidth="1"/>
    <col min="3" max="3" width="14" bestFit="1" customWidth="1"/>
    <col min="4" max="4" width="14.33203125" bestFit="1" customWidth="1"/>
    <col min="5" max="5" width="13.33203125" customWidth="1"/>
    <col min="6" max="7" width="13.5546875" customWidth="1"/>
    <col min="8" max="8" width="14.109375" customWidth="1"/>
    <col min="9" max="9" width="22.109375" customWidth="1"/>
    <col min="10" max="10" width="19" customWidth="1"/>
  </cols>
  <sheetData>
    <row r="1" spans="1:10" ht="15.6">
      <c r="A1" s="224" t="s">
        <v>164</v>
      </c>
      <c r="B1" s="225"/>
      <c r="C1" s="225"/>
      <c r="D1" s="225"/>
      <c r="E1" s="225"/>
      <c r="F1" s="225"/>
      <c r="G1" s="225"/>
      <c r="H1" s="218"/>
      <c r="I1" s="2"/>
      <c r="J1" s="2"/>
    </row>
    <row r="2" spans="1:10" ht="44.4" customHeight="1">
      <c r="A2" s="191" t="s">
        <v>208</v>
      </c>
      <c r="B2" s="218"/>
      <c r="C2" s="218"/>
      <c r="D2" s="218"/>
      <c r="E2" s="218"/>
      <c r="F2" s="218"/>
      <c r="G2" s="218"/>
      <c r="H2" s="218"/>
      <c r="I2" s="1"/>
    </row>
    <row r="3" spans="1:10" ht="18" customHeight="1" thickBot="1">
      <c r="A3" s="230" t="s">
        <v>23</v>
      </c>
      <c r="B3" s="231"/>
      <c r="C3" s="231"/>
      <c r="D3" s="231"/>
      <c r="E3" s="231"/>
      <c r="F3" s="231"/>
      <c r="G3" s="231"/>
      <c r="H3" s="232"/>
      <c r="I3" s="2"/>
      <c r="J3" s="2"/>
    </row>
    <row r="4" spans="1:10" ht="31.8" customHeight="1" thickBot="1">
      <c r="A4" s="228"/>
      <c r="B4" s="229"/>
      <c r="C4" s="165" t="s">
        <v>184</v>
      </c>
      <c r="D4" s="165" t="s">
        <v>185</v>
      </c>
      <c r="E4" s="165" t="s">
        <v>186</v>
      </c>
      <c r="F4" s="165" t="s">
        <v>171</v>
      </c>
      <c r="G4" s="165" t="s">
        <v>183</v>
      </c>
      <c r="H4" s="165" t="s">
        <v>187</v>
      </c>
    </row>
    <row r="5" spans="1:10" ht="26.4" customHeight="1" thickBot="1">
      <c r="A5" s="228" t="s">
        <v>164</v>
      </c>
      <c r="B5" s="229"/>
      <c r="C5" s="166">
        <f>SUM(C6+0)</f>
        <v>632423.22</v>
      </c>
      <c r="D5" s="166">
        <f>SUM(D6+0)</f>
        <v>626042.85</v>
      </c>
      <c r="E5" s="166">
        <f t="shared" ref="E5:H5" si="0">SUM(E6+0)</f>
        <v>798965.3</v>
      </c>
      <c r="F5" s="166">
        <f t="shared" si="0"/>
        <v>888434.17999999993</v>
      </c>
      <c r="G5" s="166">
        <f t="shared" si="0"/>
        <v>888434.17999999993</v>
      </c>
      <c r="H5" s="166">
        <f t="shared" si="0"/>
        <v>870672.75</v>
      </c>
    </row>
    <row r="6" spans="1:10" ht="22.8" customHeight="1" thickBot="1">
      <c r="A6" s="228" t="s">
        <v>207</v>
      </c>
      <c r="B6" s="229"/>
      <c r="C6" s="166">
        <f>SUM(C7:C11)</f>
        <v>632423.22</v>
      </c>
      <c r="D6" s="166">
        <f>SUM(D7:D11)</f>
        <v>626042.85</v>
      </c>
      <c r="E6" s="166">
        <f>SUM(E7:E11)</f>
        <v>798965.3</v>
      </c>
      <c r="F6" s="166">
        <f>SUM(F7:F11)</f>
        <v>888434.17999999993</v>
      </c>
      <c r="G6" s="166">
        <f t="shared" ref="G6:H6" si="1">SUM(G7:G11)</f>
        <v>888434.17999999993</v>
      </c>
      <c r="H6" s="166">
        <f t="shared" si="1"/>
        <v>870672.75</v>
      </c>
    </row>
    <row r="7" spans="1:10" ht="16.8" customHeight="1" thickBot="1">
      <c r="A7" s="33" t="s">
        <v>107</v>
      </c>
      <c r="B7" s="34" t="s">
        <v>165</v>
      </c>
      <c r="C7" s="35">
        <f>SUM(C13+0)</f>
        <v>6065.27</v>
      </c>
      <c r="D7" s="35">
        <f>SUM(D13+0)</f>
        <v>10107.74</v>
      </c>
      <c r="E7" s="35">
        <f t="shared" ref="E7:F7" si="2">SUM(E13+0)</f>
        <v>16372.57</v>
      </c>
      <c r="F7" s="35">
        <f t="shared" si="2"/>
        <v>33944.639999999999</v>
      </c>
      <c r="G7" s="35">
        <f t="shared" ref="G7:H7" si="3">SUM(G13+0)</f>
        <v>33944.639999999999</v>
      </c>
      <c r="H7" s="35">
        <f t="shared" si="3"/>
        <v>23761.25</v>
      </c>
    </row>
    <row r="8" spans="1:10" ht="16.8" customHeight="1" thickBot="1">
      <c r="A8" s="33" t="s">
        <v>114</v>
      </c>
      <c r="B8" s="36" t="s">
        <v>166</v>
      </c>
      <c r="C8" s="37">
        <f>SUM(C42+0)</f>
        <v>3.17</v>
      </c>
      <c r="D8" s="37">
        <f>SUM(D42+0)</f>
        <v>10</v>
      </c>
      <c r="E8" s="37">
        <f t="shared" ref="E8:F8" si="4">SUM(E42+0)</f>
        <v>120.93</v>
      </c>
      <c r="F8" s="37">
        <f t="shared" si="4"/>
        <v>2510</v>
      </c>
      <c r="G8" s="37">
        <f t="shared" ref="G8:H8" si="5">SUM(G42+0)</f>
        <v>2510</v>
      </c>
      <c r="H8" s="37">
        <f t="shared" si="5"/>
        <v>2510</v>
      </c>
    </row>
    <row r="9" spans="1:10" ht="16.2" thickBot="1">
      <c r="A9" s="33" t="s">
        <v>116</v>
      </c>
      <c r="B9" s="36" t="s">
        <v>167</v>
      </c>
      <c r="C9" s="37">
        <f>SUM(C54+0)</f>
        <v>72656.570000000022</v>
      </c>
      <c r="D9" s="37">
        <f>SUM(D54+0)</f>
        <v>76705.63</v>
      </c>
      <c r="E9" s="37">
        <f t="shared" ref="E9:F9" si="6">SUM(E54+0)</f>
        <v>75928.310000000012</v>
      </c>
      <c r="F9" s="37">
        <f t="shared" si="6"/>
        <v>75087.820000000007</v>
      </c>
      <c r="G9" s="37">
        <f t="shared" ref="G9:H9" si="7">SUM(G54+0)</f>
        <v>75087.820000000007</v>
      </c>
      <c r="H9" s="37">
        <f t="shared" si="7"/>
        <v>75087.820000000007</v>
      </c>
    </row>
    <row r="10" spans="1:10" ht="16.2" thickBot="1">
      <c r="A10" s="33" t="s">
        <v>119</v>
      </c>
      <c r="B10" s="36" t="s">
        <v>168</v>
      </c>
      <c r="C10" s="37">
        <f>SUM(C89+0)</f>
        <v>553698.21</v>
      </c>
      <c r="D10" s="37">
        <f>SUM(D89+0)</f>
        <v>539219.48</v>
      </c>
      <c r="E10" s="37">
        <f t="shared" ref="E10:F10" si="8">SUM(E89+0)</f>
        <v>706543.49</v>
      </c>
      <c r="F10" s="37">
        <f t="shared" si="8"/>
        <v>776891.72</v>
      </c>
      <c r="G10" s="37">
        <f t="shared" ref="G10:H10" si="9">SUM(G89+0)</f>
        <v>776891.72</v>
      </c>
      <c r="H10" s="37">
        <f t="shared" si="9"/>
        <v>769313.67999999993</v>
      </c>
    </row>
    <row r="11" spans="1:10" ht="16.2" thickBot="1">
      <c r="A11" s="33" t="s">
        <v>124</v>
      </c>
      <c r="B11" s="38" t="s">
        <v>169</v>
      </c>
      <c r="C11" s="37">
        <f>SUM(C160+0)</f>
        <v>0</v>
      </c>
      <c r="D11" s="37">
        <f>SUM(D160+0)</f>
        <v>0</v>
      </c>
      <c r="E11" s="37">
        <f t="shared" ref="E11:F11" si="10">SUM(E160+0)</f>
        <v>0</v>
      </c>
      <c r="F11" s="37">
        <f t="shared" si="10"/>
        <v>0</v>
      </c>
      <c r="G11" s="37">
        <f t="shared" ref="G11:H11" si="11">SUM(G160+0)</f>
        <v>0</v>
      </c>
      <c r="H11" s="37">
        <f t="shared" si="11"/>
        <v>0</v>
      </c>
    </row>
    <row r="12" spans="1:10" ht="5.4" customHeight="1" thickBot="1">
      <c r="A12" s="226"/>
      <c r="B12" s="227"/>
      <c r="C12" s="41"/>
      <c r="D12" s="41"/>
      <c r="E12" s="41"/>
      <c r="F12" s="41"/>
      <c r="G12" s="41"/>
      <c r="H12" s="41"/>
    </row>
    <row r="13" spans="1:10" ht="16.8" customHeight="1" thickBot="1">
      <c r="A13" s="27" t="s">
        <v>107</v>
      </c>
      <c r="B13" s="27" t="s">
        <v>12</v>
      </c>
      <c r="C13" s="28">
        <f t="shared" ref="C13:H13" si="12">SUM(C14+0)</f>
        <v>6065.27</v>
      </c>
      <c r="D13" s="28">
        <f t="shared" si="12"/>
        <v>10107.74</v>
      </c>
      <c r="E13" s="28">
        <f t="shared" si="12"/>
        <v>16372.57</v>
      </c>
      <c r="F13" s="28">
        <f t="shared" si="12"/>
        <v>33944.639999999999</v>
      </c>
      <c r="G13" s="28">
        <f t="shared" si="12"/>
        <v>33944.639999999999</v>
      </c>
      <c r="H13" s="28">
        <f t="shared" si="12"/>
        <v>23761.25</v>
      </c>
    </row>
    <row r="14" spans="1:10" ht="15" customHeight="1" thickBot="1">
      <c r="A14" s="27" t="s">
        <v>157</v>
      </c>
      <c r="B14" s="27" t="s">
        <v>12</v>
      </c>
      <c r="C14" s="29">
        <f>SUM(C15+C33)</f>
        <v>6065.27</v>
      </c>
      <c r="D14" s="29">
        <f t="shared" ref="D14:H14" si="13">SUM(D15+D33)</f>
        <v>10107.74</v>
      </c>
      <c r="E14" s="29">
        <f t="shared" si="13"/>
        <v>16372.57</v>
      </c>
      <c r="F14" s="29">
        <f t="shared" si="13"/>
        <v>33944.639999999999</v>
      </c>
      <c r="G14" s="29">
        <f t="shared" si="13"/>
        <v>33944.639999999999</v>
      </c>
      <c r="H14" s="29">
        <f t="shared" si="13"/>
        <v>23761.25</v>
      </c>
    </row>
    <row r="15" spans="1:10" ht="16.2" thickBot="1">
      <c r="A15" s="30" t="s">
        <v>108</v>
      </c>
      <c r="B15" s="31" t="s">
        <v>125</v>
      </c>
      <c r="C15" s="32">
        <f>SUM(C16+C19+C23+C26+C29)</f>
        <v>3898.83</v>
      </c>
      <c r="D15" s="32">
        <f t="shared" ref="D15:H15" si="14">SUM(D16+D19+D23+D26+D29)</f>
        <v>10107.74</v>
      </c>
      <c r="E15" s="32">
        <f t="shared" si="14"/>
        <v>15125.07</v>
      </c>
      <c r="F15" s="32">
        <f t="shared" si="14"/>
        <v>33944.639999999999</v>
      </c>
      <c r="G15" s="32">
        <f t="shared" si="14"/>
        <v>33944.639999999999</v>
      </c>
      <c r="H15" s="32">
        <f t="shared" si="14"/>
        <v>23761.25</v>
      </c>
    </row>
    <row r="16" spans="1:10" ht="16.2" thickBot="1">
      <c r="A16" s="51" t="s">
        <v>144</v>
      </c>
      <c r="B16" s="52" t="s">
        <v>126</v>
      </c>
      <c r="C16" s="53">
        <f t="shared" ref="C16:D16" si="15">SUM(C18+0)</f>
        <v>398</v>
      </c>
      <c r="D16" s="53">
        <f t="shared" si="15"/>
        <v>554.55999999999995</v>
      </c>
      <c r="E16" s="53">
        <f t="shared" ref="E16:F16" si="16">SUM(E18+0)</f>
        <v>1024.56</v>
      </c>
      <c r="F16" s="53">
        <f t="shared" si="16"/>
        <v>0</v>
      </c>
      <c r="G16" s="53">
        <f t="shared" ref="G16:H16" si="17">SUM(G18+0)</f>
        <v>0</v>
      </c>
      <c r="H16" s="53">
        <f t="shared" si="17"/>
        <v>0</v>
      </c>
    </row>
    <row r="17" spans="1:9" ht="15" customHeight="1" thickBot="1">
      <c r="A17" s="17">
        <v>3</v>
      </c>
      <c r="B17" s="18" t="s">
        <v>15</v>
      </c>
      <c r="C17" s="19">
        <f t="shared" ref="C17:H17" si="18">SUM(C18+0)</f>
        <v>398</v>
      </c>
      <c r="D17" s="19">
        <f t="shared" si="18"/>
        <v>554.55999999999995</v>
      </c>
      <c r="E17" s="19">
        <f t="shared" si="18"/>
        <v>1024.56</v>
      </c>
      <c r="F17" s="19">
        <f t="shared" si="18"/>
        <v>0</v>
      </c>
      <c r="G17" s="19">
        <f t="shared" si="18"/>
        <v>0</v>
      </c>
      <c r="H17" s="19">
        <f t="shared" si="18"/>
        <v>0</v>
      </c>
    </row>
    <row r="18" spans="1:9" ht="16.2" thickBot="1">
      <c r="A18" s="6">
        <v>32</v>
      </c>
      <c r="B18" s="7" t="s">
        <v>25</v>
      </c>
      <c r="C18" s="8">
        <v>398</v>
      </c>
      <c r="D18" s="8">
        <v>554.55999999999995</v>
      </c>
      <c r="E18" s="8">
        <v>1024.56</v>
      </c>
      <c r="F18" s="8">
        <v>0</v>
      </c>
      <c r="G18" s="8">
        <v>0</v>
      </c>
      <c r="H18" s="8">
        <v>0</v>
      </c>
    </row>
    <row r="19" spans="1:9" ht="16.2" thickBot="1">
      <c r="A19" s="51" t="s">
        <v>110</v>
      </c>
      <c r="B19" s="52" t="s">
        <v>127</v>
      </c>
      <c r="C19" s="53">
        <f>0+C20</f>
        <v>1260.4099999999999</v>
      </c>
      <c r="D19" s="53">
        <f t="shared" ref="D19:H19" si="19">0+D20</f>
        <v>3159.01</v>
      </c>
      <c r="E19" s="53">
        <f t="shared" si="19"/>
        <v>3807</v>
      </c>
      <c r="F19" s="53">
        <f t="shared" si="19"/>
        <v>12383.41</v>
      </c>
      <c r="G19" s="53">
        <f t="shared" si="19"/>
        <v>12383.41</v>
      </c>
      <c r="H19" s="53">
        <f t="shared" si="19"/>
        <v>8668.39</v>
      </c>
    </row>
    <row r="20" spans="1:9" ht="16.2" thickBot="1">
      <c r="A20" s="17">
        <v>3</v>
      </c>
      <c r="B20" s="18" t="s">
        <v>15</v>
      </c>
      <c r="C20" s="19">
        <f>C21+C22</f>
        <v>1260.4099999999999</v>
      </c>
      <c r="D20" s="19">
        <f t="shared" ref="D20:H20" si="20">D21+D22</f>
        <v>3159.01</v>
      </c>
      <c r="E20" s="19">
        <f t="shared" si="20"/>
        <v>3807</v>
      </c>
      <c r="F20" s="19">
        <f t="shared" si="20"/>
        <v>12383.41</v>
      </c>
      <c r="G20" s="19">
        <f t="shared" si="20"/>
        <v>12383.41</v>
      </c>
      <c r="H20" s="19">
        <f t="shared" si="20"/>
        <v>8668.39</v>
      </c>
    </row>
    <row r="21" spans="1:9" ht="16.2" thickBot="1">
      <c r="A21" s="6">
        <v>31</v>
      </c>
      <c r="B21" s="7" t="s">
        <v>16</v>
      </c>
      <c r="C21" s="9">
        <v>998.16</v>
      </c>
      <c r="D21" s="9">
        <v>1464.16</v>
      </c>
      <c r="E21" s="9">
        <v>2100</v>
      </c>
      <c r="F21" s="9">
        <v>10623.41</v>
      </c>
      <c r="G21" s="9">
        <v>10623.41</v>
      </c>
      <c r="H21" s="9">
        <v>7436.39</v>
      </c>
    </row>
    <row r="22" spans="1:9" ht="16.2" thickBot="1">
      <c r="A22" s="6">
        <v>32</v>
      </c>
      <c r="B22" s="7" t="s">
        <v>25</v>
      </c>
      <c r="C22" s="8">
        <v>262.25</v>
      </c>
      <c r="D22" s="8">
        <v>1694.85</v>
      </c>
      <c r="E22" s="8">
        <v>1707</v>
      </c>
      <c r="F22" s="8">
        <v>1760</v>
      </c>
      <c r="G22" s="8">
        <v>1760</v>
      </c>
      <c r="H22" s="8">
        <v>1232</v>
      </c>
    </row>
    <row r="23" spans="1:9" ht="16.2" thickBot="1">
      <c r="A23" s="51" t="s">
        <v>188</v>
      </c>
      <c r="B23" s="52" t="s">
        <v>189</v>
      </c>
      <c r="C23" s="53">
        <f t="shared" ref="C23:D23" si="21">SUM(C25+0)</f>
        <v>983.61</v>
      </c>
      <c r="D23" s="53">
        <f t="shared" si="21"/>
        <v>0</v>
      </c>
      <c r="E23" s="53">
        <f t="shared" ref="E23:F23" si="22">SUM(E25+0)</f>
        <v>0</v>
      </c>
      <c r="F23" s="53">
        <f t="shared" si="22"/>
        <v>0</v>
      </c>
      <c r="G23" s="53">
        <f t="shared" ref="G23:H23" si="23">SUM(G25+0)</f>
        <v>0</v>
      </c>
      <c r="H23" s="53">
        <f t="shared" si="23"/>
        <v>0</v>
      </c>
    </row>
    <row r="24" spans="1:9" ht="16.2" thickBot="1">
      <c r="A24" s="17">
        <v>3</v>
      </c>
      <c r="B24" s="18" t="s">
        <v>15</v>
      </c>
      <c r="C24" s="19">
        <f>SUM(C25+0)</f>
        <v>983.61</v>
      </c>
      <c r="D24" s="19">
        <f>SUM(D25+0)</f>
        <v>0</v>
      </c>
      <c r="E24" s="19">
        <v>0</v>
      </c>
      <c r="F24" s="19">
        <v>0</v>
      </c>
      <c r="G24" s="19">
        <v>0</v>
      </c>
      <c r="H24" s="19">
        <v>0</v>
      </c>
    </row>
    <row r="25" spans="1:9" ht="16.2" thickBot="1">
      <c r="A25" s="6">
        <v>31</v>
      </c>
      <c r="B25" s="7" t="s">
        <v>16</v>
      </c>
      <c r="C25" s="8">
        <v>983.61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1:9" ht="16.2" thickBot="1">
      <c r="A26" s="51" t="s">
        <v>188</v>
      </c>
      <c r="B26" s="52" t="s">
        <v>190</v>
      </c>
      <c r="C26" s="53">
        <f t="shared" ref="C26:D26" si="24">SUM(C28+0)</f>
        <v>1256.81</v>
      </c>
      <c r="D26" s="53">
        <f t="shared" si="24"/>
        <v>4475.92</v>
      </c>
      <c r="E26" s="53">
        <f t="shared" ref="E26:H26" si="25">SUM(E28+0)</f>
        <v>6763.63</v>
      </c>
      <c r="F26" s="53">
        <f t="shared" si="25"/>
        <v>0</v>
      </c>
      <c r="G26" s="53">
        <f t="shared" si="25"/>
        <v>0</v>
      </c>
      <c r="H26" s="53">
        <f t="shared" si="25"/>
        <v>0</v>
      </c>
      <c r="I26" s="46"/>
    </row>
    <row r="27" spans="1:9" ht="16.2" thickBot="1">
      <c r="A27" s="17">
        <v>3</v>
      </c>
      <c r="B27" s="18" t="s">
        <v>15</v>
      </c>
      <c r="C27" s="19">
        <f>SUM(C28+0)</f>
        <v>1256.81</v>
      </c>
      <c r="D27" s="19">
        <f>SUM(D28+0)</f>
        <v>4475.92</v>
      </c>
      <c r="E27" s="19">
        <f t="shared" ref="E27:H27" si="26">SUM(E28+0)</f>
        <v>6763.63</v>
      </c>
      <c r="F27" s="19">
        <f t="shared" si="26"/>
        <v>0</v>
      </c>
      <c r="G27" s="19">
        <f t="shared" si="26"/>
        <v>0</v>
      </c>
      <c r="H27" s="19">
        <f t="shared" si="26"/>
        <v>0</v>
      </c>
      <c r="I27" s="46"/>
    </row>
    <row r="28" spans="1:9" ht="16.2" thickBot="1">
      <c r="A28" s="6">
        <v>31</v>
      </c>
      <c r="B28" s="7" t="s">
        <v>16</v>
      </c>
      <c r="C28" s="8">
        <v>1256.81</v>
      </c>
      <c r="D28" s="8">
        <v>4475.92</v>
      </c>
      <c r="E28" s="8">
        <v>6763.63</v>
      </c>
      <c r="F28" s="8">
        <v>0</v>
      </c>
      <c r="G28" s="8">
        <v>0</v>
      </c>
      <c r="H28" s="8">
        <v>0</v>
      </c>
      <c r="I28" s="46"/>
    </row>
    <row r="29" spans="1:9" ht="16.2" thickBot="1">
      <c r="A29" s="51" t="s">
        <v>111</v>
      </c>
      <c r="B29" s="52" t="s">
        <v>128</v>
      </c>
      <c r="C29" s="53">
        <f>C30+0</f>
        <v>0</v>
      </c>
      <c r="D29" s="53">
        <f>D30+0</f>
        <v>1918.25</v>
      </c>
      <c r="E29" s="53">
        <f>E30+0</f>
        <v>3529.88</v>
      </c>
      <c r="F29" s="53">
        <f>F30+0</f>
        <v>21561.23</v>
      </c>
      <c r="G29" s="53">
        <f t="shared" ref="G29:H29" si="27">G30+0</f>
        <v>21561.23</v>
      </c>
      <c r="H29" s="53">
        <f t="shared" si="27"/>
        <v>15092.86</v>
      </c>
    </row>
    <row r="30" spans="1:9" ht="16.2" thickBot="1">
      <c r="A30" s="20">
        <v>3</v>
      </c>
      <c r="B30" s="18" t="s">
        <v>15</v>
      </c>
      <c r="C30" s="19">
        <f>C31+C32</f>
        <v>0</v>
      </c>
      <c r="D30" s="19">
        <f>D31+D32</f>
        <v>1918.25</v>
      </c>
      <c r="E30" s="19">
        <f>E31+E32</f>
        <v>3529.88</v>
      </c>
      <c r="F30" s="19">
        <f>F31+F32</f>
        <v>21561.23</v>
      </c>
      <c r="G30" s="19">
        <f t="shared" ref="G30:H30" si="28">G31+G32</f>
        <v>21561.23</v>
      </c>
      <c r="H30" s="19">
        <f t="shared" si="28"/>
        <v>15092.86</v>
      </c>
    </row>
    <row r="31" spans="1:9" ht="16.2" thickBot="1">
      <c r="A31" s="6">
        <v>31</v>
      </c>
      <c r="B31" s="7" t="s">
        <v>16</v>
      </c>
      <c r="C31" s="9">
        <v>0</v>
      </c>
      <c r="D31" s="9">
        <v>1918.25</v>
      </c>
      <c r="E31" s="9">
        <v>3529.88</v>
      </c>
      <c r="F31" s="9">
        <v>20592.2</v>
      </c>
      <c r="G31" s="9">
        <v>20592.2</v>
      </c>
      <c r="H31" s="9">
        <v>14414.54</v>
      </c>
    </row>
    <row r="32" spans="1:9" ht="16.2" thickBot="1">
      <c r="A32" s="6">
        <v>32</v>
      </c>
      <c r="B32" s="7" t="s">
        <v>25</v>
      </c>
      <c r="C32" s="8">
        <v>0</v>
      </c>
      <c r="D32" s="8">
        <v>0</v>
      </c>
      <c r="E32" s="8">
        <v>0</v>
      </c>
      <c r="F32" s="8">
        <v>969.03</v>
      </c>
      <c r="G32" s="8">
        <v>969.03</v>
      </c>
      <c r="H32" s="8">
        <v>678.32</v>
      </c>
    </row>
    <row r="33" spans="1:8" ht="16.2" thickBot="1">
      <c r="A33" s="27" t="s">
        <v>112</v>
      </c>
      <c r="B33" s="31" t="s">
        <v>129</v>
      </c>
      <c r="C33" s="32">
        <f>SUM(C34+C37)</f>
        <v>2166.44</v>
      </c>
      <c r="D33" s="32">
        <f>SUM(D34+D37)</f>
        <v>0</v>
      </c>
      <c r="E33" s="32">
        <f>SUM(E34+E37)</f>
        <v>1247.5</v>
      </c>
      <c r="F33" s="32">
        <v>0</v>
      </c>
      <c r="G33" s="32">
        <v>0</v>
      </c>
      <c r="H33" s="32">
        <v>0</v>
      </c>
    </row>
    <row r="34" spans="1:8" ht="16.2" thickBot="1">
      <c r="A34" s="51" t="s">
        <v>113</v>
      </c>
      <c r="B34" s="52" t="s">
        <v>130</v>
      </c>
      <c r="C34" s="53">
        <v>0</v>
      </c>
      <c r="D34" s="53">
        <v>0</v>
      </c>
      <c r="E34" s="53">
        <f>SUM(E35+0)</f>
        <v>1247.5</v>
      </c>
      <c r="F34" s="53">
        <v>0</v>
      </c>
      <c r="G34" s="53">
        <v>0</v>
      </c>
      <c r="H34" s="53">
        <v>0</v>
      </c>
    </row>
    <row r="35" spans="1:8" ht="16.2" thickBot="1">
      <c r="A35" s="17">
        <v>3</v>
      </c>
      <c r="B35" s="18" t="s">
        <v>15</v>
      </c>
      <c r="C35" s="19">
        <f>C36+0</f>
        <v>0</v>
      </c>
      <c r="D35" s="19">
        <f>D36+0</f>
        <v>0</v>
      </c>
      <c r="E35" s="19">
        <f>E36+0</f>
        <v>1247.5</v>
      </c>
      <c r="F35" s="19">
        <f>F36+0</f>
        <v>0</v>
      </c>
      <c r="G35" s="19">
        <f t="shared" ref="G35:H35" si="29">G36+0</f>
        <v>0</v>
      </c>
      <c r="H35" s="19">
        <f t="shared" si="29"/>
        <v>0</v>
      </c>
    </row>
    <row r="36" spans="1:8" ht="16.2" thickBot="1">
      <c r="A36" s="6">
        <v>32</v>
      </c>
      <c r="B36" s="7" t="s">
        <v>25</v>
      </c>
      <c r="C36" s="8">
        <v>0</v>
      </c>
      <c r="D36" s="8">
        <v>0</v>
      </c>
      <c r="E36" s="8">
        <v>1247.5</v>
      </c>
      <c r="F36" s="8">
        <v>0</v>
      </c>
      <c r="G36" s="8">
        <v>0</v>
      </c>
      <c r="H36" s="8">
        <v>0</v>
      </c>
    </row>
    <row r="37" spans="1:8" ht="16.2" thickBot="1">
      <c r="A37" s="51" t="s">
        <v>109</v>
      </c>
      <c r="B37" s="52" t="s">
        <v>134</v>
      </c>
      <c r="C37" s="53">
        <f>C39+C41</f>
        <v>2166.44</v>
      </c>
      <c r="D37" s="53">
        <f>D39+D41</f>
        <v>0</v>
      </c>
      <c r="E37" s="53">
        <v>0</v>
      </c>
      <c r="F37" s="53">
        <v>0</v>
      </c>
      <c r="G37" s="53">
        <v>0</v>
      </c>
      <c r="H37" s="53">
        <v>0</v>
      </c>
    </row>
    <row r="38" spans="1:8" ht="16.2" thickBot="1">
      <c r="A38" s="17">
        <v>3</v>
      </c>
      <c r="B38" s="18" t="s">
        <v>15</v>
      </c>
      <c r="C38" s="19">
        <f>SUM(C39+0)</f>
        <v>1062.7</v>
      </c>
      <c r="D38" s="19">
        <f>SUM(D39+0)</f>
        <v>0</v>
      </c>
      <c r="E38" s="19">
        <v>0</v>
      </c>
      <c r="F38" s="19">
        <v>0</v>
      </c>
      <c r="G38" s="19">
        <v>0</v>
      </c>
      <c r="H38" s="19">
        <v>0</v>
      </c>
    </row>
    <row r="39" spans="1:8" ht="16.2" thickBot="1">
      <c r="A39" s="6">
        <v>32</v>
      </c>
      <c r="B39" s="7" t="s">
        <v>25</v>
      </c>
      <c r="C39" s="8">
        <v>1062.7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</row>
    <row r="40" spans="1:8" ht="16.2" thickBot="1">
      <c r="A40" s="22">
        <v>4</v>
      </c>
      <c r="B40" s="23" t="s">
        <v>17</v>
      </c>
      <c r="C40" s="19">
        <f>SUM(C41+0)</f>
        <v>1103.74</v>
      </c>
      <c r="D40" s="19">
        <f>SUM(D41+0)</f>
        <v>0</v>
      </c>
      <c r="E40" s="19">
        <v>0</v>
      </c>
      <c r="F40" s="19">
        <v>0</v>
      </c>
      <c r="G40" s="19">
        <v>0</v>
      </c>
      <c r="H40" s="19">
        <v>0</v>
      </c>
    </row>
    <row r="41" spans="1:8" ht="16.2" thickBot="1">
      <c r="A41" s="6">
        <v>42</v>
      </c>
      <c r="B41" s="7" t="s">
        <v>135</v>
      </c>
      <c r="C41" s="8">
        <v>1103.74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</row>
    <row r="42" spans="1:8" ht="16.2" thickBot="1">
      <c r="A42" s="39" t="s">
        <v>114</v>
      </c>
      <c r="B42" s="27" t="s">
        <v>131</v>
      </c>
      <c r="C42" s="29">
        <f>SUM(C43+C49)</f>
        <v>3.17</v>
      </c>
      <c r="D42" s="29">
        <f>SUM(D43+D49)</f>
        <v>10</v>
      </c>
      <c r="E42" s="29">
        <f>SUM(E43+E49)</f>
        <v>120.93</v>
      </c>
      <c r="F42" s="29">
        <f>SUM(F43+F49)</f>
        <v>2510</v>
      </c>
      <c r="G42" s="29">
        <f t="shared" ref="G42:H42" si="30">SUM(G43+G49)</f>
        <v>2510</v>
      </c>
      <c r="H42" s="29">
        <f t="shared" si="30"/>
        <v>2510</v>
      </c>
    </row>
    <row r="43" spans="1:8" ht="16.2" thickBot="1">
      <c r="A43" s="27" t="s">
        <v>145</v>
      </c>
      <c r="B43" s="27" t="s">
        <v>131</v>
      </c>
      <c r="C43" s="29">
        <f>SUM(C44+0)</f>
        <v>3.17</v>
      </c>
      <c r="D43" s="29">
        <f>SUM(D44+0)</f>
        <v>10</v>
      </c>
      <c r="E43" s="29">
        <f>SUM(E44+0)</f>
        <v>10</v>
      </c>
      <c r="F43" s="29">
        <f>SUM(F44+0)</f>
        <v>2510</v>
      </c>
      <c r="G43" s="29">
        <f t="shared" ref="G43:H43" si="31">SUM(G44+0)</f>
        <v>2510</v>
      </c>
      <c r="H43" s="29">
        <f t="shared" si="31"/>
        <v>2510</v>
      </c>
    </row>
    <row r="44" spans="1:8" ht="16.2" thickBot="1">
      <c r="A44" s="27" t="s">
        <v>112</v>
      </c>
      <c r="B44" s="31" t="s">
        <v>129</v>
      </c>
      <c r="C44" s="32">
        <f t="shared" ref="C44:H45" si="32">SUM(C45+0)</f>
        <v>3.17</v>
      </c>
      <c r="D44" s="32">
        <f t="shared" si="32"/>
        <v>10</v>
      </c>
      <c r="E44" s="32">
        <f t="shared" si="32"/>
        <v>10</v>
      </c>
      <c r="F44" s="32">
        <f t="shared" si="32"/>
        <v>2510</v>
      </c>
      <c r="G44" s="32">
        <f t="shared" si="32"/>
        <v>2510</v>
      </c>
      <c r="H44" s="32">
        <f t="shared" si="32"/>
        <v>2510</v>
      </c>
    </row>
    <row r="45" spans="1:8" ht="16.2" thickBot="1">
      <c r="A45" s="51" t="s">
        <v>115</v>
      </c>
      <c r="B45" s="52" t="s">
        <v>132</v>
      </c>
      <c r="C45" s="53">
        <f t="shared" si="32"/>
        <v>3.17</v>
      </c>
      <c r="D45" s="53">
        <f t="shared" si="32"/>
        <v>10</v>
      </c>
      <c r="E45" s="53">
        <f t="shared" si="32"/>
        <v>10</v>
      </c>
      <c r="F45" s="53">
        <f t="shared" si="32"/>
        <v>2510</v>
      </c>
      <c r="G45" s="53">
        <f t="shared" si="32"/>
        <v>2510</v>
      </c>
      <c r="H45" s="53">
        <f t="shared" si="32"/>
        <v>2510</v>
      </c>
    </row>
    <row r="46" spans="1:8" ht="16.2" thickBot="1">
      <c r="A46" s="17">
        <v>3</v>
      </c>
      <c r="B46" s="18" t="s">
        <v>15</v>
      </c>
      <c r="C46" s="21">
        <f>SUM(C47+C48)</f>
        <v>3.17</v>
      </c>
      <c r="D46" s="21">
        <f>SUM(D47+D48)</f>
        <v>10</v>
      </c>
      <c r="E46" s="21">
        <f>SUM(E47+E48)</f>
        <v>10</v>
      </c>
      <c r="F46" s="21">
        <f>SUM(F47+F48)</f>
        <v>2510</v>
      </c>
      <c r="G46" s="21">
        <f t="shared" ref="G46:H46" si="33">SUM(G47+G48)</f>
        <v>2510</v>
      </c>
      <c r="H46" s="21">
        <f t="shared" si="33"/>
        <v>2510</v>
      </c>
    </row>
    <row r="47" spans="1:8" ht="16.2" thickBot="1">
      <c r="A47" s="10">
        <v>32</v>
      </c>
      <c r="B47" s="11" t="s">
        <v>25</v>
      </c>
      <c r="C47" s="12">
        <v>3.17</v>
      </c>
      <c r="D47" s="12">
        <v>0</v>
      </c>
      <c r="E47" s="12">
        <v>0</v>
      </c>
      <c r="F47" s="12">
        <v>2500</v>
      </c>
      <c r="G47" s="12">
        <v>2500</v>
      </c>
      <c r="H47" s="12">
        <v>2500</v>
      </c>
    </row>
    <row r="48" spans="1:8" ht="16.2" thickBot="1">
      <c r="A48" s="10">
        <v>34</v>
      </c>
      <c r="B48" s="11" t="s">
        <v>53</v>
      </c>
      <c r="C48" s="8">
        <v>0</v>
      </c>
      <c r="D48" s="8">
        <v>10</v>
      </c>
      <c r="E48" s="8">
        <v>10</v>
      </c>
      <c r="F48" s="8">
        <v>10</v>
      </c>
      <c r="G48" s="8">
        <v>10</v>
      </c>
      <c r="H48" s="8">
        <v>10</v>
      </c>
    </row>
    <row r="49" spans="1:8" ht="16.2" thickBot="1">
      <c r="A49" s="27" t="s">
        <v>178</v>
      </c>
      <c r="B49" s="27" t="s">
        <v>146</v>
      </c>
      <c r="C49" s="29">
        <f>SUM(C50+0)</f>
        <v>0</v>
      </c>
      <c r="D49" s="29">
        <f>SUM(D50+0)</f>
        <v>0</v>
      </c>
      <c r="E49" s="29">
        <f>SUM(E50+0)</f>
        <v>110.93</v>
      </c>
      <c r="F49" s="29">
        <v>0</v>
      </c>
      <c r="G49" s="29">
        <f t="shared" ref="G49:H49" si="34">SUM(G50+0)</f>
        <v>0</v>
      </c>
      <c r="H49" s="29">
        <f t="shared" si="34"/>
        <v>0</v>
      </c>
    </row>
    <row r="50" spans="1:8" ht="16.2" thickBot="1">
      <c r="A50" s="27" t="s">
        <v>112</v>
      </c>
      <c r="B50" s="31" t="s">
        <v>129</v>
      </c>
      <c r="C50" s="32">
        <f t="shared" ref="C50:H52" si="35">SUM(C51+0)</f>
        <v>0</v>
      </c>
      <c r="D50" s="32">
        <f t="shared" si="35"/>
        <v>0</v>
      </c>
      <c r="E50" s="32">
        <f t="shared" si="35"/>
        <v>110.93</v>
      </c>
      <c r="F50" s="32">
        <f t="shared" si="35"/>
        <v>0</v>
      </c>
      <c r="G50" s="32">
        <f t="shared" si="35"/>
        <v>0</v>
      </c>
      <c r="H50" s="32">
        <f t="shared" si="35"/>
        <v>0</v>
      </c>
    </row>
    <row r="51" spans="1:8" ht="16.2" thickBot="1">
      <c r="A51" s="51" t="s">
        <v>115</v>
      </c>
      <c r="B51" s="52" t="s">
        <v>132</v>
      </c>
      <c r="C51" s="53">
        <f t="shared" si="35"/>
        <v>0</v>
      </c>
      <c r="D51" s="53">
        <f t="shared" si="35"/>
        <v>0</v>
      </c>
      <c r="E51" s="53">
        <f t="shared" si="35"/>
        <v>110.93</v>
      </c>
      <c r="F51" s="53">
        <f t="shared" si="35"/>
        <v>0</v>
      </c>
      <c r="G51" s="53">
        <f t="shared" si="35"/>
        <v>0</v>
      </c>
      <c r="H51" s="53">
        <f t="shared" si="35"/>
        <v>0</v>
      </c>
    </row>
    <row r="52" spans="1:8" ht="16.2" thickBot="1">
      <c r="A52" s="17">
        <v>3</v>
      </c>
      <c r="B52" s="18" t="s">
        <v>15</v>
      </c>
      <c r="C52" s="21">
        <f>SUM(C53+0)</f>
        <v>0</v>
      </c>
      <c r="D52" s="21">
        <f>SUM(D53+0)</f>
        <v>0</v>
      </c>
      <c r="E52" s="21">
        <f>SUM(E53+0)</f>
        <v>110.93</v>
      </c>
      <c r="F52" s="21">
        <f>SUM(F53+0)</f>
        <v>0</v>
      </c>
      <c r="G52" s="21">
        <f t="shared" si="35"/>
        <v>0</v>
      </c>
      <c r="H52" s="21">
        <f t="shared" si="35"/>
        <v>0</v>
      </c>
    </row>
    <row r="53" spans="1:8" ht="16.2" thickBot="1">
      <c r="A53" s="24">
        <v>32</v>
      </c>
      <c r="B53" s="25" t="s">
        <v>25</v>
      </c>
      <c r="C53" s="26">
        <v>0</v>
      </c>
      <c r="D53" s="26">
        <v>0</v>
      </c>
      <c r="E53" s="26">
        <v>110.93</v>
      </c>
      <c r="F53" s="26">
        <v>0</v>
      </c>
      <c r="G53" s="26">
        <v>0</v>
      </c>
      <c r="H53" s="26">
        <v>0</v>
      </c>
    </row>
    <row r="54" spans="1:8" ht="16.2" thickBot="1">
      <c r="A54" s="27" t="s">
        <v>116</v>
      </c>
      <c r="B54" s="27" t="s">
        <v>133</v>
      </c>
      <c r="C54" s="29">
        <f>SUM(C55+C58+C63+C79+C84)</f>
        <v>72656.570000000022</v>
      </c>
      <c r="D54" s="29">
        <f>SUM(D55+D58+D63+D79+D84)</f>
        <v>76705.63</v>
      </c>
      <c r="E54" s="29">
        <f>SUM(E55+E63+E79+E84)</f>
        <v>75928.310000000012</v>
      </c>
      <c r="F54" s="29">
        <f>SUM(F55+F63+F79+F84)</f>
        <v>75087.820000000007</v>
      </c>
      <c r="G54" s="29">
        <f>SUM(G55+G63+G79+G84)</f>
        <v>75087.820000000007</v>
      </c>
      <c r="H54" s="29">
        <f>SUM(H55+H63+H79+H84)</f>
        <v>75087.820000000007</v>
      </c>
    </row>
    <row r="55" spans="1:8" ht="16.2" thickBot="1">
      <c r="A55" s="27" t="s">
        <v>149</v>
      </c>
      <c r="B55" s="27" t="s">
        <v>133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</row>
    <row r="56" spans="1:8" ht="16.2" thickBot="1">
      <c r="A56" s="27" t="s">
        <v>194</v>
      </c>
      <c r="B56" s="27" t="s">
        <v>154</v>
      </c>
      <c r="C56" s="29">
        <f>SUM(C57+0)</f>
        <v>1265.49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</row>
    <row r="57" spans="1:8" ht="16.2" thickBot="1">
      <c r="A57" s="27" t="s">
        <v>112</v>
      </c>
      <c r="B57" s="31" t="s">
        <v>129</v>
      </c>
      <c r="C57" s="32">
        <f>SUM(C58+0)</f>
        <v>1265.49</v>
      </c>
      <c r="D57" s="32">
        <f>SUM(D58+0)</f>
        <v>0</v>
      </c>
      <c r="E57" s="32">
        <v>0</v>
      </c>
      <c r="F57" s="32">
        <v>0</v>
      </c>
      <c r="G57" s="32">
        <v>0</v>
      </c>
      <c r="H57" s="32">
        <v>0</v>
      </c>
    </row>
    <row r="58" spans="1:8" ht="16.2" thickBot="1">
      <c r="A58" s="51" t="s">
        <v>109</v>
      </c>
      <c r="B58" s="52" t="s">
        <v>134</v>
      </c>
      <c r="C58" s="53">
        <f>C60+C62</f>
        <v>1265.49</v>
      </c>
      <c r="D58" s="53">
        <f>D60+D62</f>
        <v>0</v>
      </c>
      <c r="E58" s="53">
        <v>0</v>
      </c>
      <c r="F58" s="53">
        <v>0</v>
      </c>
      <c r="G58" s="53">
        <v>0</v>
      </c>
      <c r="H58" s="53">
        <v>0</v>
      </c>
    </row>
    <row r="59" spans="1:8" ht="16.2" thickBot="1">
      <c r="A59" s="17">
        <v>3</v>
      </c>
      <c r="B59" s="18" t="s">
        <v>15</v>
      </c>
      <c r="C59" s="19">
        <f>SUM(C60+0)</f>
        <v>1137.5</v>
      </c>
      <c r="D59" s="19">
        <f>SUM(D60+0)</f>
        <v>0</v>
      </c>
      <c r="E59" s="19">
        <v>0</v>
      </c>
      <c r="F59" s="19">
        <v>0</v>
      </c>
      <c r="G59" s="19">
        <v>0</v>
      </c>
      <c r="H59" s="19">
        <v>0</v>
      </c>
    </row>
    <row r="60" spans="1:8" ht="16.2" thickBot="1">
      <c r="A60" s="24">
        <v>32</v>
      </c>
      <c r="B60" s="25" t="s">
        <v>25</v>
      </c>
      <c r="C60" s="26">
        <v>1137.5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</row>
    <row r="61" spans="1:8" ht="16.2" thickBot="1">
      <c r="A61" s="22">
        <v>4</v>
      </c>
      <c r="B61" s="23" t="s">
        <v>17</v>
      </c>
      <c r="C61" s="19">
        <f>SUM(C62+0)</f>
        <v>127.99</v>
      </c>
      <c r="D61" s="19">
        <f>SUM(D62+0)</f>
        <v>0</v>
      </c>
      <c r="E61" s="19">
        <v>0</v>
      </c>
      <c r="F61" s="19">
        <v>0</v>
      </c>
      <c r="G61" s="19">
        <v>0</v>
      </c>
      <c r="H61" s="19">
        <v>0</v>
      </c>
    </row>
    <row r="62" spans="1:8" ht="16.2" thickBot="1">
      <c r="A62" s="24">
        <v>42</v>
      </c>
      <c r="B62" s="25" t="s">
        <v>135</v>
      </c>
      <c r="C62" s="26">
        <v>127.99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</row>
    <row r="63" spans="1:8" ht="16.2" thickBot="1">
      <c r="A63" s="27" t="s">
        <v>148</v>
      </c>
      <c r="B63" s="27" t="s">
        <v>136</v>
      </c>
      <c r="C63" s="29">
        <f>SUM(C64+C68)</f>
        <v>70438.950000000012</v>
      </c>
      <c r="D63" s="29">
        <f>SUM(D64+D68)</f>
        <v>73605.63</v>
      </c>
      <c r="E63" s="29">
        <f>SUM(E64+E68)</f>
        <v>72087.820000000007</v>
      </c>
      <c r="F63" s="29">
        <f>SUM(F64+F68)</f>
        <v>72087.820000000007</v>
      </c>
      <c r="G63" s="29">
        <f t="shared" ref="G63:H63" si="36">SUM(G64+G68)</f>
        <v>72087.820000000007</v>
      </c>
      <c r="H63" s="29">
        <f t="shared" si="36"/>
        <v>72087.820000000007</v>
      </c>
    </row>
    <row r="64" spans="1:8" ht="16.2" thickBot="1">
      <c r="A64" s="27" t="s">
        <v>108</v>
      </c>
      <c r="B64" s="31" t="s">
        <v>125</v>
      </c>
      <c r="C64" s="32">
        <f t="shared" ref="C64:H64" si="37">SUM(C65+0)</f>
        <v>729.96</v>
      </c>
      <c r="D64" s="32">
        <f t="shared" si="37"/>
        <v>729.96</v>
      </c>
      <c r="E64" s="32">
        <f t="shared" si="37"/>
        <v>729.96</v>
      </c>
      <c r="F64" s="32">
        <f t="shared" si="37"/>
        <v>729.96</v>
      </c>
      <c r="G64" s="32">
        <f t="shared" si="37"/>
        <v>729.96</v>
      </c>
      <c r="H64" s="32">
        <f t="shared" si="37"/>
        <v>729.96</v>
      </c>
    </row>
    <row r="65" spans="1:8" ht="16.2" thickBot="1">
      <c r="A65" s="51" t="s">
        <v>117</v>
      </c>
      <c r="B65" s="52" t="s">
        <v>137</v>
      </c>
      <c r="C65" s="53">
        <f t="shared" ref="C65:D65" si="38">SUM(C67+0)</f>
        <v>729.96</v>
      </c>
      <c r="D65" s="53">
        <f t="shared" si="38"/>
        <v>729.96</v>
      </c>
      <c r="E65" s="53">
        <f t="shared" ref="E65:F65" si="39">SUM(E67+0)</f>
        <v>729.96</v>
      </c>
      <c r="F65" s="53">
        <f t="shared" si="39"/>
        <v>729.96</v>
      </c>
      <c r="G65" s="53">
        <f t="shared" ref="G65:H65" si="40">SUM(G67+0)</f>
        <v>729.96</v>
      </c>
      <c r="H65" s="53">
        <f t="shared" si="40"/>
        <v>729.96</v>
      </c>
    </row>
    <row r="66" spans="1:8" ht="16.2" thickBot="1">
      <c r="A66" s="17">
        <v>3</v>
      </c>
      <c r="B66" s="18" t="s">
        <v>15</v>
      </c>
      <c r="C66" s="19">
        <v>729.96</v>
      </c>
      <c r="D66" s="19">
        <v>730.96</v>
      </c>
      <c r="E66" s="19">
        <f>SUM(E67+0)</f>
        <v>729.96</v>
      </c>
      <c r="F66" s="19">
        <v>729.96</v>
      </c>
      <c r="G66" s="19">
        <v>729.96</v>
      </c>
      <c r="H66" s="19">
        <v>729.96</v>
      </c>
    </row>
    <row r="67" spans="1:8" ht="16.2" thickBot="1">
      <c r="A67" s="6">
        <v>32</v>
      </c>
      <c r="B67" s="7" t="s">
        <v>25</v>
      </c>
      <c r="C67" s="8">
        <v>729.96</v>
      </c>
      <c r="D67" s="8">
        <v>729.96</v>
      </c>
      <c r="E67" s="8">
        <v>729.96</v>
      </c>
      <c r="F67" s="8">
        <v>729.96</v>
      </c>
      <c r="G67" s="8">
        <v>729.96</v>
      </c>
      <c r="H67" s="8">
        <v>729.96</v>
      </c>
    </row>
    <row r="68" spans="1:8" ht="16.2" thickBot="1">
      <c r="A68" s="27" t="s">
        <v>112</v>
      </c>
      <c r="B68" s="31" t="s">
        <v>129</v>
      </c>
      <c r="C68" s="32">
        <f>SUM(C69+C76)</f>
        <v>69708.990000000005</v>
      </c>
      <c r="D68" s="32">
        <f>SUM(D69+D76)</f>
        <v>72875.67</v>
      </c>
      <c r="E68" s="32">
        <f>SUM(E69+E76+E73)</f>
        <v>71357.86</v>
      </c>
      <c r="F68" s="32">
        <f>SUM(F69+F73+F76)</f>
        <v>71357.86</v>
      </c>
      <c r="G68" s="32">
        <f t="shared" ref="G68:H68" si="41">SUM(G69+G73+G76)</f>
        <v>71357.86</v>
      </c>
      <c r="H68" s="32">
        <f t="shared" si="41"/>
        <v>71357.86</v>
      </c>
    </row>
    <row r="69" spans="1:8" ht="16.2" thickBot="1">
      <c r="A69" s="51" t="s">
        <v>115</v>
      </c>
      <c r="B69" s="52" t="s">
        <v>132</v>
      </c>
      <c r="C69" s="53">
        <f t="shared" ref="C69:H69" si="42">SUM(C70+0)</f>
        <v>35587.08</v>
      </c>
      <c r="D69" s="53">
        <f t="shared" si="42"/>
        <v>38563.17</v>
      </c>
      <c r="E69" s="53">
        <f t="shared" si="42"/>
        <v>36664.11</v>
      </c>
      <c r="F69" s="53">
        <f t="shared" si="42"/>
        <v>36664.11</v>
      </c>
      <c r="G69" s="53">
        <f t="shared" si="42"/>
        <v>36664.11</v>
      </c>
      <c r="H69" s="53">
        <f t="shared" si="42"/>
        <v>36664.11</v>
      </c>
    </row>
    <row r="70" spans="1:8" ht="16.2" thickBot="1">
      <c r="A70" s="17">
        <v>3</v>
      </c>
      <c r="B70" s="18" t="s">
        <v>15</v>
      </c>
      <c r="C70" s="21">
        <f>SUM(C71+C72)</f>
        <v>35587.08</v>
      </c>
      <c r="D70" s="21">
        <f>SUM(D71+D72)</f>
        <v>38563.17</v>
      </c>
      <c r="E70" s="21">
        <f>SUM(E71+E72)</f>
        <v>36664.11</v>
      </c>
      <c r="F70" s="21">
        <f>SUM(F71+F72)</f>
        <v>36664.11</v>
      </c>
      <c r="G70" s="21">
        <f t="shared" ref="G70:H70" si="43">SUM(G71+G72)</f>
        <v>36664.11</v>
      </c>
      <c r="H70" s="21">
        <f t="shared" si="43"/>
        <v>36664.11</v>
      </c>
    </row>
    <row r="71" spans="1:8" ht="16.2" thickBot="1">
      <c r="A71" s="10">
        <v>32</v>
      </c>
      <c r="B71" s="11" t="s">
        <v>25</v>
      </c>
      <c r="C71" s="12">
        <v>35233.910000000003</v>
      </c>
      <c r="D71" s="12">
        <v>38113.17</v>
      </c>
      <c r="E71" s="12">
        <v>36114.11</v>
      </c>
      <c r="F71" s="12">
        <v>36114.11</v>
      </c>
      <c r="G71" s="12">
        <v>36114.11</v>
      </c>
      <c r="H71" s="12">
        <v>36114.11</v>
      </c>
    </row>
    <row r="72" spans="1:8" ht="16.2" thickBot="1">
      <c r="A72" s="6">
        <v>34</v>
      </c>
      <c r="B72" s="7" t="s">
        <v>53</v>
      </c>
      <c r="C72" s="8">
        <v>353.17</v>
      </c>
      <c r="D72" s="8">
        <v>450</v>
      </c>
      <c r="E72" s="8">
        <v>550</v>
      </c>
      <c r="F72" s="8">
        <v>550</v>
      </c>
      <c r="G72" s="8">
        <v>550</v>
      </c>
      <c r="H72" s="8">
        <v>550</v>
      </c>
    </row>
    <row r="73" spans="1:8" ht="16.2" thickBot="1">
      <c r="A73" s="51" t="s">
        <v>109</v>
      </c>
      <c r="B73" s="52" t="s">
        <v>134</v>
      </c>
      <c r="C73" s="53">
        <f>SUM(C75+0)</f>
        <v>0</v>
      </c>
      <c r="D73" s="53">
        <f>SUM(D75+0)</f>
        <v>0</v>
      </c>
      <c r="E73" s="53">
        <f>SUM(E75+0)</f>
        <v>0</v>
      </c>
      <c r="F73" s="53">
        <f>SUM(F75+0)</f>
        <v>0</v>
      </c>
      <c r="G73" s="53">
        <f t="shared" ref="G73:H73" si="44">SUM(G75+0)</f>
        <v>0</v>
      </c>
      <c r="H73" s="53">
        <f t="shared" si="44"/>
        <v>0</v>
      </c>
    </row>
    <row r="74" spans="1:8" ht="16.2" thickBot="1">
      <c r="A74" s="17">
        <v>4</v>
      </c>
      <c r="B74" s="18" t="s">
        <v>17</v>
      </c>
      <c r="C74" s="21">
        <f>SUM(C75+0)</f>
        <v>0</v>
      </c>
      <c r="D74" s="21">
        <f>SUM(D75+0)</f>
        <v>0</v>
      </c>
      <c r="E74" s="21">
        <f>SUM(E75+0)</f>
        <v>0</v>
      </c>
      <c r="F74" s="21">
        <f>SUM(F75+0)</f>
        <v>0</v>
      </c>
      <c r="G74" s="21">
        <f t="shared" ref="G74:H74" si="45">SUM(G75+0)</f>
        <v>0</v>
      </c>
      <c r="H74" s="21">
        <f t="shared" si="45"/>
        <v>0</v>
      </c>
    </row>
    <row r="75" spans="1:8" ht="16.2" thickBot="1">
      <c r="A75" s="6">
        <v>42</v>
      </c>
      <c r="B75" s="7" t="s">
        <v>135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</row>
    <row r="76" spans="1:8" ht="16.2" thickBot="1">
      <c r="A76" s="51" t="s">
        <v>118</v>
      </c>
      <c r="B76" s="52" t="s">
        <v>138</v>
      </c>
      <c r="C76" s="53">
        <f>SUM(C78+0)</f>
        <v>34121.910000000003</v>
      </c>
      <c r="D76" s="53">
        <f>SUM(D78+0)</f>
        <v>34312.5</v>
      </c>
      <c r="E76" s="53">
        <f>SUM(E78+0)</f>
        <v>34693.75</v>
      </c>
      <c r="F76" s="53">
        <f>SUM(F78+0)</f>
        <v>34693.75</v>
      </c>
      <c r="G76" s="53">
        <f t="shared" ref="G76:H76" si="46">SUM(G78+0)</f>
        <v>34693.75</v>
      </c>
      <c r="H76" s="53">
        <f t="shared" si="46"/>
        <v>34693.75</v>
      </c>
    </row>
    <row r="77" spans="1:8" ht="16.2" thickBot="1">
      <c r="A77" s="17">
        <v>3</v>
      </c>
      <c r="B77" s="18" t="s">
        <v>15</v>
      </c>
      <c r="C77" s="21">
        <v>34693.75</v>
      </c>
      <c r="D77" s="21">
        <v>34694.75</v>
      </c>
      <c r="E77" s="21">
        <f>SUM(E78+0)</f>
        <v>34693.75</v>
      </c>
      <c r="F77" s="21">
        <v>34693.75</v>
      </c>
      <c r="G77" s="21">
        <v>34693.75</v>
      </c>
      <c r="H77" s="21">
        <v>34693.75</v>
      </c>
    </row>
    <row r="78" spans="1:8" ht="16.2" thickBot="1">
      <c r="A78" s="10">
        <v>32</v>
      </c>
      <c r="B78" s="11" t="s">
        <v>25</v>
      </c>
      <c r="C78" s="12">
        <v>34121.910000000003</v>
      </c>
      <c r="D78" s="12">
        <v>34312.5</v>
      </c>
      <c r="E78" s="12">
        <v>34693.75</v>
      </c>
      <c r="F78" s="12">
        <v>34693.75</v>
      </c>
      <c r="G78" s="12">
        <v>34693.75</v>
      </c>
      <c r="H78" s="12">
        <v>34693.75</v>
      </c>
    </row>
    <row r="79" spans="1:8" ht="16.2" thickBot="1">
      <c r="A79" s="27" t="s">
        <v>147</v>
      </c>
      <c r="B79" s="27" t="s">
        <v>39</v>
      </c>
      <c r="C79" s="29">
        <f>SUM(C80+0)</f>
        <v>952.13</v>
      </c>
      <c r="D79" s="29">
        <f>SUM(D80+0)</f>
        <v>3100</v>
      </c>
      <c r="E79" s="29">
        <f>SUM(E80+0)</f>
        <v>3840.49</v>
      </c>
      <c r="F79" s="29">
        <v>3000</v>
      </c>
      <c r="G79" s="29">
        <v>3000</v>
      </c>
      <c r="H79" s="29">
        <v>3000</v>
      </c>
    </row>
    <row r="80" spans="1:8" ht="16.2" thickBot="1">
      <c r="A80" s="27" t="s">
        <v>108</v>
      </c>
      <c r="B80" s="31" t="s">
        <v>129</v>
      </c>
      <c r="C80" s="32">
        <f t="shared" ref="C80:H80" si="47">SUM(C81+0)</f>
        <v>952.13</v>
      </c>
      <c r="D80" s="32">
        <f t="shared" si="47"/>
        <v>3100</v>
      </c>
      <c r="E80" s="32">
        <f t="shared" si="47"/>
        <v>3840.49</v>
      </c>
      <c r="F80" s="32">
        <f t="shared" si="47"/>
        <v>3000</v>
      </c>
      <c r="G80" s="32">
        <f t="shared" si="47"/>
        <v>3000</v>
      </c>
      <c r="H80" s="32">
        <f t="shared" si="47"/>
        <v>3000</v>
      </c>
    </row>
    <row r="81" spans="1:8" ht="16.2" thickBot="1">
      <c r="A81" s="51" t="s">
        <v>115</v>
      </c>
      <c r="B81" s="52" t="s">
        <v>132</v>
      </c>
      <c r="C81" s="53">
        <f t="shared" ref="C81:D81" si="48">SUM(C83+0)</f>
        <v>952.13</v>
      </c>
      <c r="D81" s="53">
        <f t="shared" si="48"/>
        <v>3100</v>
      </c>
      <c r="E81" s="53">
        <f t="shared" ref="E81:H81" si="49">SUM(E83+0)</f>
        <v>3840.49</v>
      </c>
      <c r="F81" s="53">
        <f t="shared" si="49"/>
        <v>3000</v>
      </c>
      <c r="G81" s="53">
        <f t="shared" si="49"/>
        <v>3000</v>
      </c>
      <c r="H81" s="53">
        <f t="shared" si="49"/>
        <v>3000</v>
      </c>
    </row>
    <row r="82" spans="1:8" ht="16.2" thickBot="1">
      <c r="A82" s="17">
        <v>3</v>
      </c>
      <c r="B82" s="18" t="s">
        <v>15</v>
      </c>
      <c r="C82" s="19">
        <f>SUM(C83+0)</f>
        <v>952.13</v>
      </c>
      <c r="D82" s="19">
        <f>SUM(D83+0)</f>
        <v>3100</v>
      </c>
      <c r="E82" s="19">
        <f>SUM(E83+0)</f>
        <v>3840.49</v>
      </c>
      <c r="F82" s="19">
        <f>SUM(F83+0)</f>
        <v>3000</v>
      </c>
      <c r="G82" s="19">
        <f t="shared" ref="G82:H82" si="50">SUM(G83+0)</f>
        <v>3000</v>
      </c>
      <c r="H82" s="19">
        <f t="shared" si="50"/>
        <v>3000</v>
      </c>
    </row>
    <row r="83" spans="1:8" ht="16.2" thickBot="1">
      <c r="A83" s="6">
        <v>32</v>
      </c>
      <c r="B83" s="7" t="s">
        <v>25</v>
      </c>
      <c r="C83" s="8">
        <v>952.13</v>
      </c>
      <c r="D83" s="8">
        <v>3100</v>
      </c>
      <c r="E83" s="8">
        <v>3840.49</v>
      </c>
      <c r="F83" s="8">
        <v>3000</v>
      </c>
      <c r="G83" s="8">
        <v>3000</v>
      </c>
      <c r="H83" s="8">
        <v>3000</v>
      </c>
    </row>
    <row r="84" spans="1:8" ht="16.2" thickBot="1">
      <c r="A84" s="27" t="s">
        <v>179</v>
      </c>
      <c r="B84" s="27" t="s">
        <v>209</v>
      </c>
      <c r="C84" s="29">
        <f>C86+0</f>
        <v>0</v>
      </c>
      <c r="D84" s="29">
        <f>D86+0</f>
        <v>0</v>
      </c>
      <c r="E84" s="29">
        <f>SUM(E86+0)</f>
        <v>0</v>
      </c>
      <c r="F84" s="29">
        <f>SUM(F86+0)</f>
        <v>0</v>
      </c>
      <c r="G84" s="29">
        <f t="shared" ref="G84:H84" si="51">SUM(G86+0)</f>
        <v>0</v>
      </c>
      <c r="H84" s="29">
        <f t="shared" si="51"/>
        <v>0</v>
      </c>
    </row>
    <row r="85" spans="1:8" ht="16.2" thickBot="1">
      <c r="A85" s="27" t="s">
        <v>108</v>
      </c>
      <c r="B85" s="31" t="s">
        <v>129</v>
      </c>
      <c r="C85" s="32">
        <f t="shared" ref="C85:H85" si="52">SUM(C86+0)</f>
        <v>0</v>
      </c>
      <c r="D85" s="32">
        <f t="shared" si="52"/>
        <v>0</v>
      </c>
      <c r="E85" s="32">
        <f t="shared" si="52"/>
        <v>0</v>
      </c>
      <c r="F85" s="32">
        <f t="shared" si="52"/>
        <v>0</v>
      </c>
      <c r="G85" s="32">
        <f t="shared" si="52"/>
        <v>0</v>
      </c>
      <c r="H85" s="32">
        <f t="shared" si="52"/>
        <v>0</v>
      </c>
    </row>
    <row r="86" spans="1:8" ht="16.2" thickBot="1">
      <c r="A86" s="51" t="s">
        <v>115</v>
      </c>
      <c r="B86" s="52" t="s">
        <v>132</v>
      </c>
      <c r="C86" s="53">
        <f>C87+0</f>
        <v>0</v>
      </c>
      <c r="D86" s="53">
        <f>D87+0</f>
        <v>0</v>
      </c>
      <c r="E86" s="53">
        <f t="shared" ref="E86" si="53">SUM(E88+0)</f>
        <v>0</v>
      </c>
      <c r="F86" s="53">
        <f t="shared" ref="F86:H86" si="54">SUM(F88+0)</f>
        <v>0</v>
      </c>
      <c r="G86" s="53">
        <f t="shared" si="54"/>
        <v>0</v>
      </c>
      <c r="H86" s="53">
        <f t="shared" si="54"/>
        <v>0</v>
      </c>
    </row>
    <row r="87" spans="1:8" ht="16.2" thickBot="1">
      <c r="A87" s="17">
        <v>3</v>
      </c>
      <c r="B87" s="18" t="s">
        <v>15</v>
      </c>
      <c r="C87" s="19">
        <v>0</v>
      </c>
      <c r="D87" s="19">
        <v>0</v>
      </c>
      <c r="E87" s="19">
        <f>SUM(E88+0)</f>
        <v>0</v>
      </c>
      <c r="F87" s="19">
        <f>SUM(F88+0)</f>
        <v>0</v>
      </c>
      <c r="G87" s="19">
        <f t="shared" ref="G87:H87" si="55">SUM(G88+0)</f>
        <v>0</v>
      </c>
      <c r="H87" s="19">
        <f t="shared" si="55"/>
        <v>0</v>
      </c>
    </row>
    <row r="88" spans="1:8" ht="16.2" thickBot="1">
      <c r="A88" s="6">
        <v>32</v>
      </c>
      <c r="B88" s="7" t="s">
        <v>25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</row>
    <row r="89" spans="1:8" ht="16.2" thickBot="1">
      <c r="A89" s="27" t="s">
        <v>119</v>
      </c>
      <c r="B89" s="27" t="s">
        <v>139</v>
      </c>
      <c r="C89" s="29">
        <f>SUM(C90+C96+C99+C111+C133+C139+C145+C153)</f>
        <v>553698.21</v>
      </c>
      <c r="D89" s="29">
        <f>SUM(D90+D96+D99+D111+D133+D139+D145+D153)</f>
        <v>539219.48</v>
      </c>
      <c r="E89" s="29">
        <f>SUM(E90+E96+E99+E111+E133+E139+E145+E153+E155)</f>
        <v>706543.49</v>
      </c>
      <c r="F89" s="29">
        <f>SUM(F90+F99+F111++F133+F139+F145)</f>
        <v>776891.72</v>
      </c>
      <c r="G89" s="29">
        <f>SUM(G90+G99+G111++G133+G139+G145)</f>
        <v>776891.72</v>
      </c>
      <c r="H89" s="29">
        <f>SUM(H90+H99+H111++H133+H139+H145)</f>
        <v>769313.67999999993</v>
      </c>
    </row>
    <row r="90" spans="1:8" ht="16.2" thickBot="1">
      <c r="A90" s="27" t="s">
        <v>150</v>
      </c>
      <c r="B90" s="27" t="s">
        <v>139</v>
      </c>
      <c r="C90" s="29">
        <f t="shared" ref="C90:H91" si="56">SUM(C91+0)</f>
        <v>0</v>
      </c>
      <c r="D90" s="29">
        <f t="shared" si="56"/>
        <v>0</v>
      </c>
      <c r="E90" s="29">
        <f t="shared" si="56"/>
        <v>529.48</v>
      </c>
      <c r="F90" s="29">
        <f t="shared" si="56"/>
        <v>3789.02</v>
      </c>
      <c r="G90" s="29">
        <f t="shared" si="56"/>
        <v>3789.02</v>
      </c>
      <c r="H90" s="29">
        <f t="shared" si="56"/>
        <v>2652.31</v>
      </c>
    </row>
    <row r="91" spans="1:8" ht="16.2" thickBot="1">
      <c r="A91" s="27" t="s">
        <v>108</v>
      </c>
      <c r="B91" s="31" t="s">
        <v>125</v>
      </c>
      <c r="C91" s="32">
        <f t="shared" si="56"/>
        <v>0</v>
      </c>
      <c r="D91" s="32">
        <f t="shared" si="56"/>
        <v>0</v>
      </c>
      <c r="E91" s="32">
        <f t="shared" si="56"/>
        <v>529.48</v>
      </c>
      <c r="F91" s="32">
        <f t="shared" si="56"/>
        <v>3789.02</v>
      </c>
      <c r="G91" s="32">
        <f t="shared" si="56"/>
        <v>3789.02</v>
      </c>
      <c r="H91" s="32">
        <f t="shared" si="56"/>
        <v>2652.31</v>
      </c>
    </row>
    <row r="92" spans="1:8" ht="16.2" thickBot="1">
      <c r="A92" s="51" t="s">
        <v>120</v>
      </c>
      <c r="B92" s="52" t="s">
        <v>128</v>
      </c>
      <c r="C92" s="53">
        <f>C93+0</f>
        <v>0</v>
      </c>
      <c r="D92" s="53">
        <f>D93+0</f>
        <v>0</v>
      </c>
      <c r="E92" s="53">
        <f>E93+0</f>
        <v>529.48</v>
      </c>
      <c r="F92" s="53">
        <f>F93+0</f>
        <v>3789.02</v>
      </c>
      <c r="G92" s="53">
        <f t="shared" ref="G92:H92" si="57">G93+0</f>
        <v>3789.02</v>
      </c>
      <c r="H92" s="53">
        <f t="shared" si="57"/>
        <v>2652.31</v>
      </c>
    </row>
    <row r="93" spans="1:8" ht="16.2" thickBot="1">
      <c r="A93" s="17">
        <v>3</v>
      </c>
      <c r="B93" s="18" t="s">
        <v>15</v>
      </c>
      <c r="C93" s="21">
        <f>C94+C95</f>
        <v>0</v>
      </c>
      <c r="D93" s="21">
        <f>D94+D95</f>
        <v>0</v>
      </c>
      <c r="E93" s="21">
        <f>E94+E95</f>
        <v>529.48</v>
      </c>
      <c r="F93" s="21">
        <f>F94+F95</f>
        <v>3789.02</v>
      </c>
      <c r="G93" s="21">
        <f t="shared" ref="G93:H93" si="58">G94+G95</f>
        <v>3789.02</v>
      </c>
      <c r="H93" s="21">
        <f t="shared" si="58"/>
        <v>2652.31</v>
      </c>
    </row>
    <row r="94" spans="1:8" ht="16.2" thickBot="1">
      <c r="A94" s="6">
        <v>31</v>
      </c>
      <c r="B94" s="7" t="s">
        <v>16</v>
      </c>
      <c r="C94" s="14">
        <v>0</v>
      </c>
      <c r="D94" s="14">
        <v>0</v>
      </c>
      <c r="E94" s="14">
        <v>529.48</v>
      </c>
      <c r="F94" s="14">
        <v>3618.73</v>
      </c>
      <c r="G94" s="14">
        <v>3618.73</v>
      </c>
      <c r="H94" s="14">
        <v>2533.11</v>
      </c>
    </row>
    <row r="95" spans="1:8" ht="16.2" thickBot="1">
      <c r="A95" s="6">
        <v>32</v>
      </c>
      <c r="B95" s="7" t="s">
        <v>25</v>
      </c>
      <c r="C95" s="8">
        <v>0</v>
      </c>
      <c r="D95" s="8">
        <v>0</v>
      </c>
      <c r="E95" s="8">
        <v>0</v>
      </c>
      <c r="F95" s="8">
        <v>170.29</v>
      </c>
      <c r="G95" s="8">
        <v>170.29</v>
      </c>
      <c r="H95" s="8">
        <v>119.2</v>
      </c>
    </row>
    <row r="96" spans="1:8" ht="16.2" thickBot="1">
      <c r="A96" s="51" t="s">
        <v>155</v>
      </c>
      <c r="B96" s="52" t="s">
        <v>156</v>
      </c>
      <c r="C96" s="53">
        <f>SUM(C98+0)</f>
        <v>52</v>
      </c>
      <c r="D96" s="53">
        <f>SUM(D98+0)</f>
        <v>0</v>
      </c>
      <c r="E96" s="53">
        <v>0</v>
      </c>
      <c r="F96" s="53">
        <v>0</v>
      </c>
      <c r="G96" s="53">
        <v>0</v>
      </c>
      <c r="H96" s="53">
        <v>0</v>
      </c>
    </row>
    <row r="97" spans="1:8" ht="16.2" thickBot="1">
      <c r="A97" s="17">
        <v>3</v>
      </c>
      <c r="B97" s="18" t="s">
        <v>15</v>
      </c>
      <c r="C97" s="21">
        <f>SUM(C98+0)</f>
        <v>52</v>
      </c>
      <c r="D97" s="21">
        <f>SUM(D98+0)</f>
        <v>0</v>
      </c>
      <c r="E97" s="21">
        <v>0</v>
      </c>
      <c r="F97" s="21">
        <v>0</v>
      </c>
      <c r="G97" s="21">
        <v>0</v>
      </c>
      <c r="H97" s="21">
        <v>0</v>
      </c>
    </row>
    <row r="98" spans="1:8" ht="16.2" thickBot="1">
      <c r="A98" s="6">
        <v>32</v>
      </c>
      <c r="B98" s="7" t="s">
        <v>25</v>
      </c>
      <c r="C98" s="8">
        <v>52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</row>
    <row r="99" spans="1:8" ht="16.2" thickBot="1">
      <c r="A99" s="27" t="s">
        <v>151</v>
      </c>
      <c r="B99" s="27" t="s">
        <v>140</v>
      </c>
      <c r="C99" s="29">
        <f t="shared" ref="C99:H99" si="59">SUM(C100+0)</f>
        <v>4091.6000000000004</v>
      </c>
      <c r="D99" s="29">
        <f t="shared" si="59"/>
        <v>9095.59</v>
      </c>
      <c r="E99" s="29">
        <f t="shared" si="59"/>
        <v>12621.529999999999</v>
      </c>
      <c r="F99" s="29">
        <f t="shared" si="59"/>
        <v>21471.1</v>
      </c>
      <c r="G99" s="29">
        <f t="shared" si="59"/>
        <v>21471.1</v>
      </c>
      <c r="H99" s="29">
        <f t="shared" si="59"/>
        <v>15029.77</v>
      </c>
    </row>
    <row r="100" spans="1:8" ht="16.2" thickBot="1">
      <c r="A100" s="27" t="s">
        <v>108</v>
      </c>
      <c r="B100" s="31" t="s">
        <v>125</v>
      </c>
      <c r="C100" s="32">
        <f>SUM(C101+C104+C107)</f>
        <v>4091.6000000000004</v>
      </c>
      <c r="D100" s="32">
        <f>SUM(D101+D104+D107)</f>
        <v>9095.59</v>
      </c>
      <c r="E100" s="32">
        <f>SUM(E101+E104+E107)</f>
        <v>12621.529999999999</v>
      </c>
      <c r="F100" s="32">
        <f t="shared" ref="F100:H100" si="60">SUM(F101+F104+F107)</f>
        <v>21471.1</v>
      </c>
      <c r="G100" s="32">
        <f t="shared" si="60"/>
        <v>21471.1</v>
      </c>
      <c r="H100" s="32">
        <f t="shared" si="60"/>
        <v>15029.77</v>
      </c>
    </row>
    <row r="101" spans="1:8" ht="16.2" thickBot="1">
      <c r="A101" s="51" t="s">
        <v>195</v>
      </c>
      <c r="B101" s="52" t="s">
        <v>189</v>
      </c>
      <c r="C101" s="53">
        <f t="shared" ref="C101:H101" si="61">C102+0</f>
        <v>2303.8000000000002</v>
      </c>
      <c r="D101" s="53">
        <f t="shared" si="61"/>
        <v>0</v>
      </c>
      <c r="E101" s="53">
        <f t="shared" si="61"/>
        <v>0</v>
      </c>
      <c r="F101" s="53">
        <f t="shared" si="61"/>
        <v>0</v>
      </c>
      <c r="G101" s="53">
        <f t="shared" si="61"/>
        <v>0</v>
      </c>
      <c r="H101" s="53">
        <f t="shared" si="61"/>
        <v>0</v>
      </c>
    </row>
    <row r="102" spans="1:8" ht="16.2" thickBot="1">
      <c r="A102" s="17">
        <v>3</v>
      </c>
      <c r="B102" s="18" t="s">
        <v>15</v>
      </c>
      <c r="C102" s="19">
        <f t="shared" ref="C102:H102" si="62">SUM(C103+0)</f>
        <v>2303.8000000000002</v>
      </c>
      <c r="D102" s="19">
        <f t="shared" si="62"/>
        <v>0</v>
      </c>
      <c r="E102" s="19">
        <f t="shared" si="62"/>
        <v>0</v>
      </c>
      <c r="F102" s="19">
        <f t="shared" si="62"/>
        <v>0</v>
      </c>
      <c r="G102" s="19">
        <f t="shared" si="62"/>
        <v>0</v>
      </c>
      <c r="H102" s="19">
        <f t="shared" si="62"/>
        <v>0</v>
      </c>
    </row>
    <row r="103" spans="1:8" ht="16.2" thickBot="1">
      <c r="A103" s="6">
        <v>31</v>
      </c>
      <c r="B103" s="7" t="s">
        <v>16</v>
      </c>
      <c r="C103" s="9">
        <v>2303.8000000000002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</row>
    <row r="104" spans="1:8" ht="16.2" thickBot="1">
      <c r="A104" s="51" t="s">
        <v>191</v>
      </c>
      <c r="B104" s="52" t="s">
        <v>190</v>
      </c>
      <c r="C104" s="53">
        <f>C105+0</f>
        <v>1787.8</v>
      </c>
      <c r="D104" s="53">
        <f>D105+0</f>
        <v>6366.92</v>
      </c>
      <c r="E104" s="53">
        <f>E105+0</f>
        <v>9621.1299999999992</v>
      </c>
      <c r="F104" s="53">
        <f t="shared" ref="F104:H104" si="63">F105+0</f>
        <v>0</v>
      </c>
      <c r="G104" s="53">
        <f t="shared" si="63"/>
        <v>0</v>
      </c>
      <c r="H104" s="53">
        <f t="shared" si="63"/>
        <v>0</v>
      </c>
    </row>
    <row r="105" spans="1:8" ht="16.2" thickBot="1">
      <c r="A105" s="17">
        <v>3</v>
      </c>
      <c r="B105" s="18" t="s">
        <v>15</v>
      </c>
      <c r="C105" s="19">
        <f>SUM(C106+0)</f>
        <v>1787.8</v>
      </c>
      <c r="D105" s="19">
        <f>SUM(D106+0)</f>
        <v>6366.92</v>
      </c>
      <c r="E105" s="19">
        <f>SUM(E106+0)</f>
        <v>9621.1299999999992</v>
      </c>
      <c r="F105" s="19">
        <f t="shared" ref="F105:H105" si="64">SUM(F106+0)</f>
        <v>0</v>
      </c>
      <c r="G105" s="19">
        <f t="shared" si="64"/>
        <v>0</v>
      </c>
      <c r="H105" s="19">
        <f t="shared" si="64"/>
        <v>0</v>
      </c>
    </row>
    <row r="106" spans="1:8" ht="16.2" thickBot="1">
      <c r="A106" s="6">
        <v>31</v>
      </c>
      <c r="B106" s="7" t="s">
        <v>16</v>
      </c>
      <c r="C106" s="9">
        <v>1787.8</v>
      </c>
      <c r="D106" s="9">
        <v>6366.92</v>
      </c>
      <c r="E106" s="9">
        <v>9621.1299999999992</v>
      </c>
      <c r="F106" s="9">
        <v>0</v>
      </c>
      <c r="G106" s="9">
        <v>0</v>
      </c>
      <c r="H106" s="9">
        <v>0</v>
      </c>
    </row>
    <row r="107" spans="1:8" ht="16.2" thickBot="1">
      <c r="A107" s="51" t="s">
        <v>111</v>
      </c>
      <c r="B107" s="52" t="s">
        <v>128</v>
      </c>
      <c r="C107" s="53">
        <f>C108+0</f>
        <v>0</v>
      </c>
      <c r="D107" s="53">
        <f>D108+0</f>
        <v>2728.67</v>
      </c>
      <c r="E107" s="53">
        <f>E108+0</f>
        <v>3000.4</v>
      </c>
      <c r="F107" s="53">
        <f>F108+0</f>
        <v>21471.1</v>
      </c>
      <c r="G107" s="53">
        <f t="shared" ref="G107:H107" si="65">G108+0</f>
        <v>21471.1</v>
      </c>
      <c r="H107" s="53">
        <f t="shared" si="65"/>
        <v>15029.77</v>
      </c>
    </row>
    <row r="108" spans="1:8" ht="16.2" thickBot="1">
      <c r="A108" s="17">
        <v>3</v>
      </c>
      <c r="B108" s="18" t="s">
        <v>15</v>
      </c>
      <c r="C108" s="19">
        <f>C109+C110</f>
        <v>0</v>
      </c>
      <c r="D108" s="19">
        <f>D109+D110</f>
        <v>2728.67</v>
      </c>
      <c r="E108" s="19">
        <f>E109+E110</f>
        <v>3000.4</v>
      </c>
      <c r="F108" s="19">
        <f>F109+F110</f>
        <v>21471.1</v>
      </c>
      <c r="G108" s="19">
        <f t="shared" ref="G108:H108" si="66">G109+G110</f>
        <v>21471.1</v>
      </c>
      <c r="H108" s="19">
        <f t="shared" si="66"/>
        <v>15029.77</v>
      </c>
    </row>
    <row r="109" spans="1:8" ht="16.2" thickBot="1">
      <c r="A109" s="6">
        <v>31</v>
      </c>
      <c r="B109" s="7" t="s">
        <v>16</v>
      </c>
      <c r="C109" s="9">
        <v>0</v>
      </c>
      <c r="D109" s="9">
        <v>2728.67</v>
      </c>
      <c r="E109" s="9">
        <v>3000.4</v>
      </c>
      <c r="F109" s="9">
        <v>20506.12</v>
      </c>
      <c r="G109" s="9">
        <v>20506.12</v>
      </c>
      <c r="H109" s="9">
        <v>14354.28</v>
      </c>
    </row>
    <row r="110" spans="1:8" ht="16.2" thickBot="1">
      <c r="A110" s="6">
        <v>32</v>
      </c>
      <c r="B110" s="7" t="s">
        <v>25</v>
      </c>
      <c r="C110" s="8">
        <v>0</v>
      </c>
      <c r="D110" s="8">
        <v>0</v>
      </c>
      <c r="E110" s="8">
        <v>0</v>
      </c>
      <c r="F110" s="8">
        <v>964.98</v>
      </c>
      <c r="G110" s="8">
        <v>964.98</v>
      </c>
      <c r="H110" s="8">
        <v>675.49</v>
      </c>
    </row>
    <row r="111" spans="1:8" ht="16.2" thickBot="1">
      <c r="A111" s="27" t="s">
        <v>152</v>
      </c>
      <c r="B111" s="27" t="s">
        <v>35</v>
      </c>
      <c r="C111" s="29">
        <f>SUM(C112+C125)</f>
        <v>548403.4</v>
      </c>
      <c r="D111" s="29">
        <f>SUM(D112+D125)</f>
        <v>530123.89</v>
      </c>
      <c r="E111" s="29">
        <f>SUM(E112+E125)</f>
        <v>693253.19</v>
      </c>
      <c r="F111" s="29">
        <f>SUM(F112+F125)</f>
        <v>751631.6</v>
      </c>
      <c r="G111" s="29">
        <f t="shared" ref="G111:H111" si="67">SUM(G112+G125)</f>
        <v>751631.6</v>
      </c>
      <c r="H111" s="29">
        <f t="shared" si="67"/>
        <v>751631.6</v>
      </c>
    </row>
    <row r="112" spans="1:8" ht="16.2" thickBot="1">
      <c r="A112" s="27" t="s">
        <v>108</v>
      </c>
      <c r="B112" s="31" t="s">
        <v>125</v>
      </c>
      <c r="C112" s="32">
        <f>SUM(C113+C116+C119)</f>
        <v>28912.76</v>
      </c>
      <c r="D112" s="32">
        <f>SUM(D113+D116+D119)</f>
        <v>34410.720000000001</v>
      </c>
      <c r="E112" s="32">
        <f>SUM(E113+E116+E119+E122)</f>
        <v>34160.6</v>
      </c>
      <c r="F112" s="32">
        <f>SUM(F113+F116+F119+F122)</f>
        <v>32131.599999999999</v>
      </c>
      <c r="G112" s="32">
        <f t="shared" ref="G112:H112" si="68">SUM(G113+G116+G119+G122)</f>
        <v>32131.599999999999</v>
      </c>
      <c r="H112" s="32">
        <f t="shared" si="68"/>
        <v>32131.599999999999</v>
      </c>
    </row>
    <row r="113" spans="1:8" ht="16.2" thickBot="1">
      <c r="A113" s="51" t="s">
        <v>121</v>
      </c>
      <c r="B113" s="52" t="s">
        <v>141</v>
      </c>
      <c r="C113" s="53">
        <f t="shared" ref="C113:E114" si="69">SUM(C114+0)</f>
        <v>6067.33</v>
      </c>
      <c r="D113" s="53">
        <f t="shared" si="69"/>
        <v>7300</v>
      </c>
      <c r="E113" s="53">
        <f t="shared" si="69"/>
        <v>7300</v>
      </c>
      <c r="F113" s="53">
        <v>7000</v>
      </c>
      <c r="G113" s="53">
        <v>7000</v>
      </c>
      <c r="H113" s="53">
        <v>7000</v>
      </c>
    </row>
    <row r="114" spans="1:8" ht="16.2" thickBot="1">
      <c r="A114" s="22">
        <v>4</v>
      </c>
      <c r="B114" s="23" t="s">
        <v>17</v>
      </c>
      <c r="C114" s="19">
        <f t="shared" si="69"/>
        <v>6067.33</v>
      </c>
      <c r="D114" s="19">
        <f t="shared" si="69"/>
        <v>7300</v>
      </c>
      <c r="E114" s="19">
        <f t="shared" si="69"/>
        <v>7300</v>
      </c>
      <c r="F114" s="19">
        <v>7000</v>
      </c>
      <c r="G114" s="19">
        <v>7000</v>
      </c>
      <c r="H114" s="19">
        <v>7000</v>
      </c>
    </row>
    <row r="115" spans="1:8" ht="16.2" thickBot="1">
      <c r="A115" s="6">
        <v>42</v>
      </c>
      <c r="B115" s="7" t="s">
        <v>135</v>
      </c>
      <c r="C115" s="8">
        <v>6067.33</v>
      </c>
      <c r="D115" s="8">
        <v>7300</v>
      </c>
      <c r="E115" s="8">
        <v>7300</v>
      </c>
      <c r="F115" s="8">
        <v>7000</v>
      </c>
      <c r="G115" s="8">
        <v>7000</v>
      </c>
      <c r="H115" s="8">
        <v>7000</v>
      </c>
    </row>
    <row r="116" spans="1:8" ht="16.2" thickBot="1">
      <c r="A116" s="51" t="s">
        <v>122</v>
      </c>
      <c r="B116" s="52" t="s">
        <v>142</v>
      </c>
      <c r="C116" s="53">
        <f t="shared" ref="C116" si="70">SUM(C118+0)</f>
        <v>22611.7</v>
      </c>
      <c r="D116" s="53">
        <f t="shared" ref="D116" si="71">SUM(D118+0)</f>
        <v>27110.720000000001</v>
      </c>
      <c r="E116" s="53">
        <f t="shared" ref="E116:F116" si="72">SUM(E118+0)</f>
        <v>26626.6</v>
      </c>
      <c r="F116" s="53">
        <f t="shared" si="72"/>
        <v>24897.599999999999</v>
      </c>
      <c r="G116" s="53">
        <f t="shared" ref="G116:H116" si="73">SUM(G118+0)</f>
        <v>24897.599999999999</v>
      </c>
      <c r="H116" s="53">
        <f t="shared" si="73"/>
        <v>24897.599999999999</v>
      </c>
    </row>
    <row r="117" spans="1:8" ht="16.2" thickBot="1">
      <c r="A117" s="17">
        <v>3</v>
      </c>
      <c r="B117" s="18" t="s">
        <v>15</v>
      </c>
      <c r="C117" s="21">
        <f>C118+0</f>
        <v>22611.7</v>
      </c>
      <c r="D117" s="21">
        <f>D118+0</f>
        <v>27110.720000000001</v>
      </c>
      <c r="E117" s="21">
        <f>E118+0</f>
        <v>26626.6</v>
      </c>
      <c r="F117" s="21">
        <f>F118+0</f>
        <v>24897.599999999999</v>
      </c>
      <c r="G117" s="21">
        <f t="shared" ref="G117:H117" si="74">G118+0</f>
        <v>24897.599999999999</v>
      </c>
      <c r="H117" s="21">
        <f t="shared" si="74"/>
        <v>24897.599999999999</v>
      </c>
    </row>
    <row r="118" spans="1:8" ht="16.2" thickBot="1">
      <c r="A118" s="10">
        <v>32</v>
      </c>
      <c r="B118" s="11" t="s">
        <v>25</v>
      </c>
      <c r="C118" s="12">
        <v>22611.7</v>
      </c>
      <c r="D118" s="12">
        <v>27110.720000000001</v>
      </c>
      <c r="E118" s="12">
        <v>26626.6</v>
      </c>
      <c r="F118" s="12">
        <v>24897.599999999999</v>
      </c>
      <c r="G118" s="12">
        <v>24897.599999999999</v>
      </c>
      <c r="H118" s="12">
        <v>24897.599999999999</v>
      </c>
    </row>
    <row r="119" spans="1:8" ht="31.8" thickBot="1">
      <c r="A119" s="51" t="s">
        <v>123</v>
      </c>
      <c r="B119" s="52" t="s">
        <v>212</v>
      </c>
      <c r="C119" s="53">
        <f t="shared" ref="C119" si="75">SUM(C121+0)</f>
        <v>233.73</v>
      </c>
      <c r="D119" s="53">
        <f t="shared" ref="D119" si="76">SUM(D121+0)</f>
        <v>0</v>
      </c>
      <c r="E119" s="53">
        <f t="shared" ref="E119:F119" si="77">SUM(E121+0)</f>
        <v>234</v>
      </c>
      <c r="F119" s="53">
        <f t="shared" si="77"/>
        <v>234</v>
      </c>
      <c r="G119" s="53">
        <f t="shared" ref="G119:H119" si="78">SUM(G121+0)</f>
        <v>234</v>
      </c>
      <c r="H119" s="53">
        <f t="shared" si="78"/>
        <v>234</v>
      </c>
    </row>
    <row r="120" spans="1:8" ht="16.2" thickBot="1">
      <c r="A120" s="17">
        <v>3</v>
      </c>
      <c r="B120" s="18" t="s">
        <v>15</v>
      </c>
      <c r="C120" s="19">
        <f>SUM(C121+0)</f>
        <v>233.73</v>
      </c>
      <c r="D120" s="19">
        <f>SUM(D121+0)</f>
        <v>0</v>
      </c>
      <c r="E120" s="19">
        <f>SUM(E121+0)</f>
        <v>234</v>
      </c>
      <c r="F120" s="19">
        <v>234</v>
      </c>
      <c r="G120" s="19">
        <v>234</v>
      </c>
      <c r="H120" s="19">
        <v>234</v>
      </c>
    </row>
    <row r="121" spans="1:8" ht="16.2" thickBot="1">
      <c r="A121" s="6">
        <v>38</v>
      </c>
      <c r="B121" s="7" t="s">
        <v>55</v>
      </c>
      <c r="C121" s="8">
        <v>233.73</v>
      </c>
      <c r="D121" s="8">
        <v>0</v>
      </c>
      <c r="E121" s="8">
        <v>234</v>
      </c>
      <c r="F121" s="8">
        <v>234</v>
      </c>
      <c r="G121" s="8">
        <v>234</v>
      </c>
      <c r="H121" s="8">
        <v>234</v>
      </c>
    </row>
    <row r="122" spans="1:8" ht="16.2" thickBot="1">
      <c r="A122" s="51" t="s">
        <v>160</v>
      </c>
      <c r="B122" s="52" t="s">
        <v>161</v>
      </c>
      <c r="C122" s="53">
        <f t="shared" ref="C122:F122" si="79">SUM(C124+0)</f>
        <v>0</v>
      </c>
      <c r="D122" s="53">
        <f t="shared" ref="D122" si="80">SUM(D124+0)</f>
        <v>0</v>
      </c>
      <c r="E122" s="53">
        <f t="shared" si="79"/>
        <v>0</v>
      </c>
      <c r="F122" s="53">
        <f t="shared" si="79"/>
        <v>0</v>
      </c>
      <c r="G122" s="53">
        <f t="shared" ref="G122:H122" si="81">SUM(G124+0)</f>
        <v>0</v>
      </c>
      <c r="H122" s="53">
        <f t="shared" si="81"/>
        <v>0</v>
      </c>
    </row>
    <row r="123" spans="1:8" ht="16.2" thickBot="1">
      <c r="A123" s="17">
        <v>3</v>
      </c>
      <c r="B123" s="18" t="s">
        <v>15</v>
      </c>
      <c r="C123" s="21">
        <f>C124+0</f>
        <v>0</v>
      </c>
      <c r="D123" s="21">
        <f>D124+0</f>
        <v>0</v>
      </c>
      <c r="E123" s="21">
        <f>E124+0</f>
        <v>0</v>
      </c>
      <c r="F123" s="21">
        <f>F124+0</f>
        <v>0</v>
      </c>
      <c r="G123" s="21">
        <f t="shared" ref="G123:H123" si="82">G124+0</f>
        <v>0</v>
      </c>
      <c r="H123" s="21">
        <f t="shared" si="82"/>
        <v>0</v>
      </c>
    </row>
    <row r="124" spans="1:8" ht="16.2" thickBot="1">
      <c r="A124" s="10">
        <v>32</v>
      </c>
      <c r="B124" s="11" t="s">
        <v>25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</row>
    <row r="125" spans="1:8" ht="16.2" thickBot="1">
      <c r="A125" s="27" t="s">
        <v>108</v>
      </c>
      <c r="B125" s="31" t="s">
        <v>129</v>
      </c>
      <c r="C125" s="32">
        <f>SUM(C126+C130)</f>
        <v>519490.64</v>
      </c>
      <c r="D125" s="32">
        <f>SUM(D126+D130)</f>
        <v>495713.17</v>
      </c>
      <c r="E125" s="32">
        <f>SUM(E126+E130)</f>
        <v>659092.59</v>
      </c>
      <c r="F125" s="32">
        <f>SUM(F126+F130)</f>
        <v>719500</v>
      </c>
      <c r="G125" s="32">
        <f t="shared" ref="G125:H125" si="83">SUM(G126+G130)</f>
        <v>719500</v>
      </c>
      <c r="H125" s="32">
        <f t="shared" si="83"/>
        <v>719500</v>
      </c>
    </row>
    <row r="126" spans="1:8" ht="16.2" thickBot="1">
      <c r="A126" s="51" t="s">
        <v>115</v>
      </c>
      <c r="B126" s="52" t="s">
        <v>132</v>
      </c>
      <c r="C126" s="53">
        <f t="shared" ref="C126:H126" si="84">SUM(C127+0)</f>
        <v>519260.21</v>
      </c>
      <c r="D126" s="53">
        <f t="shared" si="84"/>
        <v>495713.17</v>
      </c>
      <c r="E126" s="53">
        <f t="shared" si="84"/>
        <v>659092.59</v>
      </c>
      <c r="F126" s="53">
        <f t="shared" si="84"/>
        <v>719500</v>
      </c>
      <c r="G126" s="53">
        <f t="shared" si="84"/>
        <v>719500</v>
      </c>
      <c r="H126" s="53">
        <f t="shared" si="84"/>
        <v>719500</v>
      </c>
    </row>
    <row r="127" spans="1:8" ht="16.2" thickBot="1">
      <c r="A127" s="40">
        <v>3</v>
      </c>
      <c r="B127" s="31" t="s">
        <v>15</v>
      </c>
      <c r="C127" s="29">
        <f>SUM(C128+C129)</f>
        <v>519260.21</v>
      </c>
      <c r="D127" s="29">
        <f>SUM(D128+D129)</f>
        <v>495713.17</v>
      </c>
      <c r="E127" s="29">
        <f>SUM(E128+E129)</f>
        <v>659092.59</v>
      </c>
      <c r="F127" s="29">
        <f>SUM(F128+F129)</f>
        <v>719500</v>
      </c>
      <c r="G127" s="29">
        <f t="shared" ref="G127:H127" si="85">SUM(G128+G129)</f>
        <v>719500</v>
      </c>
      <c r="H127" s="29">
        <f t="shared" si="85"/>
        <v>719500</v>
      </c>
    </row>
    <row r="128" spans="1:8" ht="16.2" thickBot="1">
      <c r="A128" s="6">
        <v>31</v>
      </c>
      <c r="B128" s="7" t="s">
        <v>16</v>
      </c>
      <c r="C128" s="9">
        <v>501276.84</v>
      </c>
      <c r="D128" s="9">
        <v>475713.17</v>
      </c>
      <c r="E128" s="9">
        <v>638092.59</v>
      </c>
      <c r="F128" s="9">
        <v>698500</v>
      </c>
      <c r="G128" s="9">
        <v>698500</v>
      </c>
      <c r="H128" s="9">
        <v>698500</v>
      </c>
    </row>
    <row r="129" spans="1:8" ht="16.2" thickBot="1">
      <c r="A129" s="10">
        <v>32</v>
      </c>
      <c r="B129" s="11" t="s">
        <v>25</v>
      </c>
      <c r="C129" s="12">
        <v>17983.37</v>
      </c>
      <c r="D129" s="12">
        <v>20000</v>
      </c>
      <c r="E129" s="12">
        <v>21000</v>
      </c>
      <c r="F129" s="12">
        <v>21000</v>
      </c>
      <c r="G129" s="12">
        <v>21000</v>
      </c>
      <c r="H129" s="12">
        <v>21000</v>
      </c>
    </row>
    <row r="130" spans="1:8" ht="16.2" thickBot="1">
      <c r="A130" s="51" t="s">
        <v>109</v>
      </c>
      <c r="B130" s="52" t="s">
        <v>134</v>
      </c>
      <c r="C130" s="53">
        <f>SUM(C131+0)</f>
        <v>230.43</v>
      </c>
      <c r="D130" s="53">
        <f>SUM(D131+0)</f>
        <v>0</v>
      </c>
      <c r="E130" s="53">
        <v>0</v>
      </c>
      <c r="F130" s="53">
        <v>0</v>
      </c>
      <c r="G130" s="53">
        <v>0</v>
      </c>
      <c r="H130" s="53">
        <v>0</v>
      </c>
    </row>
    <row r="131" spans="1:8" ht="16.2" thickBot="1">
      <c r="A131" s="22">
        <v>4</v>
      </c>
      <c r="B131" s="23" t="s">
        <v>17</v>
      </c>
      <c r="C131" s="19">
        <f>SUM(C132+0)</f>
        <v>230.43</v>
      </c>
      <c r="D131" s="19">
        <f>SUM(D132+0)</f>
        <v>0</v>
      </c>
      <c r="E131" s="19">
        <v>0</v>
      </c>
      <c r="F131" s="19">
        <v>0</v>
      </c>
      <c r="G131" s="19">
        <v>0</v>
      </c>
      <c r="H131" s="19">
        <v>0</v>
      </c>
    </row>
    <row r="132" spans="1:8" ht="16.2" thickBot="1">
      <c r="A132" s="6">
        <v>42</v>
      </c>
      <c r="B132" s="7" t="s">
        <v>135</v>
      </c>
      <c r="C132" s="13">
        <v>230.43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</row>
    <row r="133" spans="1:8" ht="16.2" thickBot="1">
      <c r="A133" s="27" t="s">
        <v>182</v>
      </c>
      <c r="B133" s="27" t="s">
        <v>163</v>
      </c>
      <c r="C133" s="29">
        <f t="shared" ref="C133:H134" si="86">SUM(C134+0)</f>
        <v>0</v>
      </c>
      <c r="D133" s="29">
        <f t="shared" si="86"/>
        <v>0</v>
      </c>
      <c r="E133" s="29">
        <f t="shared" si="86"/>
        <v>0</v>
      </c>
      <c r="F133" s="29">
        <f t="shared" si="86"/>
        <v>0</v>
      </c>
      <c r="G133" s="29">
        <f t="shared" si="86"/>
        <v>0</v>
      </c>
      <c r="H133" s="29">
        <f t="shared" si="86"/>
        <v>0</v>
      </c>
    </row>
    <row r="134" spans="1:8" ht="16.2" thickBot="1">
      <c r="A134" s="27" t="s">
        <v>108</v>
      </c>
      <c r="B134" s="31" t="s">
        <v>125</v>
      </c>
      <c r="C134" s="32">
        <f t="shared" si="86"/>
        <v>0</v>
      </c>
      <c r="D134" s="32">
        <f t="shared" si="86"/>
        <v>0</v>
      </c>
      <c r="E134" s="32">
        <f t="shared" si="86"/>
        <v>0</v>
      </c>
      <c r="F134" s="32">
        <f t="shared" si="86"/>
        <v>0</v>
      </c>
      <c r="G134" s="32">
        <f t="shared" si="86"/>
        <v>0</v>
      </c>
      <c r="H134" s="32">
        <f t="shared" si="86"/>
        <v>0</v>
      </c>
    </row>
    <row r="135" spans="1:8" ht="16.2" thickBot="1">
      <c r="A135" s="51" t="s">
        <v>120</v>
      </c>
      <c r="B135" s="52" t="s">
        <v>128</v>
      </c>
      <c r="C135" s="53">
        <f>C136+0</f>
        <v>0</v>
      </c>
      <c r="D135" s="53">
        <f>D136+0</f>
        <v>0</v>
      </c>
      <c r="E135" s="53">
        <f>E136+0</f>
        <v>0</v>
      </c>
      <c r="F135" s="53">
        <f>F136+0</f>
        <v>0</v>
      </c>
      <c r="G135" s="53">
        <f t="shared" ref="G135:H135" si="87">G136+0</f>
        <v>0</v>
      </c>
      <c r="H135" s="53">
        <f t="shared" si="87"/>
        <v>0</v>
      </c>
    </row>
    <row r="136" spans="1:8" ht="16.2" thickBot="1">
      <c r="A136" s="17">
        <v>3</v>
      </c>
      <c r="B136" s="18" t="s">
        <v>15</v>
      </c>
      <c r="C136" s="21">
        <f>C137+C138</f>
        <v>0</v>
      </c>
      <c r="D136" s="21">
        <f>D137+D138</f>
        <v>0</v>
      </c>
      <c r="E136" s="21">
        <f>E137+E138</f>
        <v>0</v>
      </c>
      <c r="F136" s="21">
        <f>F137+F138</f>
        <v>0</v>
      </c>
      <c r="G136" s="21">
        <f t="shared" ref="G136:H136" si="88">G137+G138</f>
        <v>0</v>
      </c>
      <c r="H136" s="21">
        <f t="shared" si="88"/>
        <v>0</v>
      </c>
    </row>
    <row r="137" spans="1:8" ht="16.2" thickBot="1">
      <c r="A137" s="6">
        <v>31</v>
      </c>
      <c r="B137" s="7" t="s">
        <v>16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</row>
    <row r="138" spans="1:8" ht="16.2" thickBot="1">
      <c r="A138" s="6">
        <v>32</v>
      </c>
      <c r="B138" s="7" t="s">
        <v>25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</row>
    <row r="139" spans="1:8" ht="16.2" thickBot="1">
      <c r="A139" s="27" t="s">
        <v>180</v>
      </c>
      <c r="B139" s="27" t="s">
        <v>163</v>
      </c>
      <c r="C139" s="29">
        <f t="shared" ref="C139:H140" si="89">SUM(C140+0)</f>
        <v>0</v>
      </c>
      <c r="D139" s="29">
        <f t="shared" si="89"/>
        <v>0</v>
      </c>
      <c r="E139" s="29">
        <f t="shared" si="89"/>
        <v>0</v>
      </c>
      <c r="F139" s="29">
        <f t="shared" si="89"/>
        <v>0</v>
      </c>
      <c r="G139" s="29">
        <f t="shared" si="89"/>
        <v>0</v>
      </c>
      <c r="H139" s="29">
        <f t="shared" si="89"/>
        <v>0</v>
      </c>
    </row>
    <row r="140" spans="1:8" ht="16.2" thickBot="1">
      <c r="A140" s="27" t="s">
        <v>108</v>
      </c>
      <c r="B140" s="31" t="s">
        <v>125</v>
      </c>
      <c r="C140" s="32">
        <f t="shared" si="89"/>
        <v>0</v>
      </c>
      <c r="D140" s="32">
        <f t="shared" si="89"/>
        <v>0</v>
      </c>
      <c r="E140" s="32">
        <f t="shared" si="89"/>
        <v>0</v>
      </c>
      <c r="F140" s="32">
        <f t="shared" si="89"/>
        <v>0</v>
      </c>
      <c r="G140" s="32">
        <f t="shared" si="89"/>
        <v>0</v>
      </c>
      <c r="H140" s="32">
        <f t="shared" si="89"/>
        <v>0</v>
      </c>
    </row>
    <row r="141" spans="1:8" ht="16.2" thickBot="1">
      <c r="A141" s="51" t="s">
        <v>120</v>
      </c>
      <c r="B141" s="52" t="s">
        <v>128</v>
      </c>
      <c r="C141" s="53">
        <f>C142+0</f>
        <v>0</v>
      </c>
      <c r="D141" s="53">
        <f>D142+0</f>
        <v>0</v>
      </c>
      <c r="E141" s="53">
        <f>E142+0</f>
        <v>0</v>
      </c>
      <c r="F141" s="53">
        <f>F142+0</f>
        <v>0</v>
      </c>
      <c r="G141" s="53">
        <f t="shared" ref="G141:H141" si="90">G142+0</f>
        <v>0</v>
      </c>
      <c r="H141" s="53">
        <f t="shared" si="90"/>
        <v>0</v>
      </c>
    </row>
    <row r="142" spans="1:8" ht="16.2" thickBot="1">
      <c r="A142" s="17">
        <v>3</v>
      </c>
      <c r="B142" s="18" t="s">
        <v>15</v>
      </c>
      <c r="C142" s="21">
        <f>C143+C144</f>
        <v>0</v>
      </c>
      <c r="D142" s="21">
        <f>D143+D144</f>
        <v>0</v>
      </c>
      <c r="E142" s="21">
        <f>E143+E144</f>
        <v>0</v>
      </c>
      <c r="F142" s="21">
        <f>F143+F144</f>
        <v>0</v>
      </c>
      <c r="G142" s="21">
        <f t="shared" ref="G142:H142" si="91">G143+G144</f>
        <v>0</v>
      </c>
      <c r="H142" s="21">
        <f t="shared" si="91"/>
        <v>0</v>
      </c>
    </row>
    <row r="143" spans="1:8" ht="16.2" thickBot="1">
      <c r="A143" s="6">
        <v>31</v>
      </c>
      <c r="B143" s="7" t="s">
        <v>16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</row>
    <row r="144" spans="1:8" ht="16.2" thickBot="1">
      <c r="A144" s="6">
        <v>32</v>
      </c>
      <c r="B144" s="7" t="s">
        <v>25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</row>
    <row r="145" spans="1:8" ht="16.2" thickBot="1">
      <c r="A145" s="27" t="s">
        <v>181</v>
      </c>
      <c r="B145" s="27" t="s">
        <v>162</v>
      </c>
      <c r="C145" s="29">
        <f>C147+C150</f>
        <v>199.08</v>
      </c>
      <c r="D145" s="29">
        <f>D147+D150</f>
        <v>0</v>
      </c>
      <c r="E145" s="29">
        <f>E147+E150</f>
        <v>0</v>
      </c>
      <c r="F145" s="29">
        <f t="shared" ref="F145:H145" si="92">F147+F150</f>
        <v>0</v>
      </c>
      <c r="G145" s="29">
        <f t="shared" si="92"/>
        <v>0</v>
      </c>
      <c r="H145" s="29">
        <f t="shared" si="92"/>
        <v>0</v>
      </c>
    </row>
    <row r="146" spans="1:8" ht="16.2" thickBot="1">
      <c r="A146" s="27" t="s">
        <v>108</v>
      </c>
      <c r="B146" s="31" t="s">
        <v>125</v>
      </c>
      <c r="C146" s="32">
        <f t="shared" ref="C146:D146" si="93">SUM(C147+0)</f>
        <v>199.08</v>
      </c>
      <c r="D146" s="32">
        <f t="shared" si="93"/>
        <v>0</v>
      </c>
      <c r="E146" s="29">
        <f>E148+E151</f>
        <v>0</v>
      </c>
      <c r="F146" s="29">
        <f t="shared" ref="F146:H146" si="94">F148+F151</f>
        <v>0</v>
      </c>
      <c r="G146" s="29">
        <f t="shared" si="94"/>
        <v>0</v>
      </c>
      <c r="H146" s="29">
        <f t="shared" si="94"/>
        <v>0</v>
      </c>
    </row>
    <row r="147" spans="1:8" ht="16.2" thickBot="1">
      <c r="A147" s="51" t="s">
        <v>109</v>
      </c>
      <c r="B147" s="52" t="s">
        <v>134</v>
      </c>
      <c r="C147" s="53">
        <f>SUM(C148+0)</f>
        <v>199.08</v>
      </c>
      <c r="D147" s="53">
        <f>SUM(D148+0)</f>
        <v>0</v>
      </c>
      <c r="E147" s="53">
        <v>0</v>
      </c>
      <c r="F147" s="53">
        <v>0</v>
      </c>
      <c r="G147" s="53">
        <v>0</v>
      </c>
      <c r="H147" s="53">
        <v>0</v>
      </c>
    </row>
    <row r="148" spans="1:8" ht="16.2" thickBot="1">
      <c r="A148" s="22">
        <v>4</v>
      </c>
      <c r="B148" s="23" t="s">
        <v>17</v>
      </c>
      <c r="C148" s="19">
        <f>SUM(C149+0)</f>
        <v>199.08</v>
      </c>
      <c r="D148" s="19">
        <f>SUM(D149+0)</f>
        <v>0</v>
      </c>
      <c r="E148" s="19">
        <v>0</v>
      </c>
      <c r="F148" s="19">
        <v>0</v>
      </c>
      <c r="G148" s="19">
        <v>0</v>
      </c>
      <c r="H148" s="19">
        <v>0</v>
      </c>
    </row>
    <row r="149" spans="1:8" ht="16.2" thickBot="1">
      <c r="A149" s="6">
        <v>42</v>
      </c>
      <c r="B149" s="7" t="s">
        <v>135</v>
      </c>
      <c r="C149" s="13">
        <v>199.08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</row>
    <row r="150" spans="1:8" ht="16.2" thickBot="1">
      <c r="A150" s="51" t="s">
        <v>160</v>
      </c>
      <c r="B150" s="52" t="s">
        <v>161</v>
      </c>
      <c r="C150" s="53">
        <f t="shared" ref="C150:F150" si="95">SUM(C152+0)</f>
        <v>0</v>
      </c>
      <c r="D150" s="53">
        <f t="shared" ref="D150" si="96">SUM(D152+0)</f>
        <v>0</v>
      </c>
      <c r="E150" s="53">
        <f t="shared" si="95"/>
        <v>0</v>
      </c>
      <c r="F150" s="53">
        <f t="shared" si="95"/>
        <v>0</v>
      </c>
      <c r="G150" s="53">
        <f t="shared" ref="G150:H150" si="97">SUM(G152+0)</f>
        <v>0</v>
      </c>
      <c r="H150" s="53">
        <f t="shared" si="97"/>
        <v>0</v>
      </c>
    </row>
    <row r="151" spans="1:8" ht="16.2" thickBot="1">
      <c r="A151" s="17">
        <v>3</v>
      </c>
      <c r="B151" s="18" t="s">
        <v>15</v>
      </c>
      <c r="C151" s="21">
        <f>C152+0</f>
        <v>0</v>
      </c>
      <c r="D151" s="21">
        <f>D152+0</f>
        <v>0</v>
      </c>
      <c r="E151" s="21">
        <f>E152+0</f>
        <v>0</v>
      </c>
      <c r="F151" s="21">
        <f>F152+0</f>
        <v>0</v>
      </c>
      <c r="G151" s="21">
        <f t="shared" ref="G151:H151" si="98">G152+0</f>
        <v>0</v>
      </c>
      <c r="H151" s="21">
        <f t="shared" si="98"/>
        <v>0</v>
      </c>
    </row>
    <row r="152" spans="1:8" ht="16.2" thickBot="1">
      <c r="A152" s="10">
        <v>32</v>
      </c>
      <c r="B152" s="11" t="s">
        <v>25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</row>
    <row r="153" spans="1:8" ht="16.2" thickBot="1">
      <c r="A153" s="27" t="s">
        <v>192</v>
      </c>
      <c r="B153" s="27" t="s">
        <v>210</v>
      </c>
      <c r="C153" s="29">
        <f>SUM(C154+0)</f>
        <v>952.13</v>
      </c>
      <c r="D153" s="29">
        <f>SUM(D154+0)</f>
        <v>0</v>
      </c>
      <c r="E153" s="29">
        <v>0</v>
      </c>
      <c r="F153" s="29">
        <v>0</v>
      </c>
      <c r="G153" s="29">
        <v>0</v>
      </c>
      <c r="H153" s="29">
        <v>0</v>
      </c>
    </row>
    <row r="154" spans="1:8" ht="16.2" thickBot="1">
      <c r="A154" s="27" t="s">
        <v>112</v>
      </c>
      <c r="B154" s="31" t="s">
        <v>125</v>
      </c>
      <c r="C154" s="32">
        <f>SUM(C155+0)</f>
        <v>952.13</v>
      </c>
      <c r="D154" s="32">
        <f>SUM(D155+0)</f>
        <v>0</v>
      </c>
      <c r="E154" s="32">
        <v>0</v>
      </c>
      <c r="F154" s="32">
        <v>0</v>
      </c>
      <c r="G154" s="32">
        <v>0</v>
      </c>
      <c r="H154" s="32">
        <v>0</v>
      </c>
    </row>
    <row r="155" spans="1:8" ht="16.2" thickBot="1">
      <c r="A155" s="51" t="s">
        <v>109</v>
      </c>
      <c r="B155" s="52" t="s">
        <v>193</v>
      </c>
      <c r="C155" s="53">
        <f>SUM(C156+C158)</f>
        <v>952.13</v>
      </c>
      <c r="D155" s="53">
        <f t="shared" ref="D155" si="99">SUM(D156+D158)</f>
        <v>0</v>
      </c>
      <c r="E155" s="53">
        <f>SUM(E157+E159)</f>
        <v>139.29</v>
      </c>
      <c r="F155" s="53">
        <v>0</v>
      </c>
      <c r="G155" s="53">
        <v>0</v>
      </c>
      <c r="H155" s="53">
        <v>0</v>
      </c>
    </row>
    <row r="156" spans="1:8" ht="16.2" thickBot="1">
      <c r="A156" s="17">
        <v>3</v>
      </c>
      <c r="B156" s="18" t="s">
        <v>15</v>
      </c>
      <c r="C156" s="19">
        <f>SUM(C157+0)</f>
        <v>575.51</v>
      </c>
      <c r="D156" s="19">
        <f>SUM(D157+0)</f>
        <v>0</v>
      </c>
      <c r="E156" s="19">
        <v>0</v>
      </c>
      <c r="F156" s="19">
        <v>0</v>
      </c>
      <c r="G156" s="19">
        <v>0</v>
      </c>
      <c r="H156" s="19">
        <v>0</v>
      </c>
    </row>
    <row r="157" spans="1:8" ht="16.2" thickBot="1">
      <c r="A157" s="24">
        <v>32</v>
      </c>
      <c r="B157" s="25" t="s">
        <v>25</v>
      </c>
      <c r="C157" s="26">
        <v>575.51</v>
      </c>
      <c r="D157" s="26">
        <v>0</v>
      </c>
      <c r="E157" s="26">
        <v>30.1</v>
      </c>
      <c r="F157" s="26">
        <v>0</v>
      </c>
      <c r="G157" s="26">
        <v>0</v>
      </c>
      <c r="H157" s="26">
        <v>0</v>
      </c>
    </row>
    <row r="158" spans="1:8" ht="16.2" thickBot="1">
      <c r="A158" s="22">
        <v>4</v>
      </c>
      <c r="B158" s="23" t="s">
        <v>17</v>
      </c>
      <c r="C158" s="19">
        <f>SUM(C159+0)</f>
        <v>376.62</v>
      </c>
      <c r="D158" s="19">
        <f>SUM(D159+0)</f>
        <v>0</v>
      </c>
      <c r="E158" s="19">
        <v>0</v>
      </c>
      <c r="F158" s="19">
        <v>0</v>
      </c>
      <c r="G158" s="19">
        <v>0</v>
      </c>
      <c r="H158" s="19">
        <v>0</v>
      </c>
    </row>
    <row r="159" spans="1:8" ht="16.2" thickBot="1">
      <c r="A159" s="6">
        <v>42</v>
      </c>
      <c r="B159" s="7" t="s">
        <v>135</v>
      </c>
      <c r="C159" s="13">
        <v>376.62</v>
      </c>
      <c r="D159" s="13">
        <v>0</v>
      </c>
      <c r="E159" s="13">
        <v>109.19</v>
      </c>
      <c r="F159" s="13">
        <v>0</v>
      </c>
      <c r="G159" s="13">
        <v>0</v>
      </c>
      <c r="H159" s="13">
        <v>0</v>
      </c>
    </row>
    <row r="160" spans="1:8" ht="16.2" thickBot="1">
      <c r="A160" s="27" t="s">
        <v>124</v>
      </c>
      <c r="B160" s="27" t="s">
        <v>143</v>
      </c>
      <c r="C160" s="29">
        <f>SUM(C161+F227+F247)</f>
        <v>0</v>
      </c>
      <c r="D160" s="29">
        <f>SUM(D161+G227+G247)</f>
        <v>0</v>
      </c>
      <c r="E160" s="29">
        <f>SUM(E161+G220+G240)</f>
        <v>0</v>
      </c>
      <c r="F160" s="29">
        <f>SUM(F161+H220+H240)</f>
        <v>0</v>
      </c>
      <c r="G160" s="29">
        <f>SUM(G161+I206+I226)</f>
        <v>0</v>
      </c>
      <c r="H160" s="29">
        <f>SUM(H161+J203+J223)</f>
        <v>0</v>
      </c>
    </row>
    <row r="161" spans="1:8" ht="16.2" thickBot="1">
      <c r="A161" s="27" t="s">
        <v>153</v>
      </c>
      <c r="B161" s="27" t="s">
        <v>45</v>
      </c>
      <c r="C161" s="29">
        <v>0</v>
      </c>
      <c r="D161" s="29">
        <v>0</v>
      </c>
      <c r="E161" s="29">
        <v>0</v>
      </c>
      <c r="F161" s="29">
        <v>0</v>
      </c>
      <c r="G161" s="29">
        <v>0</v>
      </c>
      <c r="H161" s="29">
        <v>0</v>
      </c>
    </row>
    <row r="162" spans="1:8" ht="16.2" thickBot="1">
      <c r="A162" s="27" t="s">
        <v>112</v>
      </c>
      <c r="B162" s="31" t="s">
        <v>129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</row>
    <row r="163" spans="1:8" ht="16.2" thickBot="1">
      <c r="A163" s="51" t="s">
        <v>109</v>
      </c>
      <c r="B163" s="52" t="s">
        <v>134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</row>
    <row r="164" spans="1:8" ht="16.2" thickBot="1">
      <c r="A164" s="22">
        <v>4</v>
      </c>
      <c r="B164" s="23" t="s">
        <v>17</v>
      </c>
      <c r="C164" s="19">
        <f>SUM(C165+0)</f>
        <v>0</v>
      </c>
      <c r="D164" s="19">
        <f>SUM(D165+0)</f>
        <v>0</v>
      </c>
      <c r="E164" s="19">
        <f t="shared" ref="E164:H164" si="100">SUM(E165+0)</f>
        <v>0</v>
      </c>
      <c r="F164" s="19">
        <f t="shared" si="100"/>
        <v>0</v>
      </c>
      <c r="G164" s="19">
        <f t="shared" si="100"/>
        <v>0</v>
      </c>
      <c r="H164" s="19">
        <f t="shared" si="100"/>
        <v>0</v>
      </c>
    </row>
    <row r="165" spans="1:8" ht="16.2" thickBot="1">
      <c r="A165" s="6">
        <v>42</v>
      </c>
      <c r="B165" s="7" t="s">
        <v>135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</row>
  </sheetData>
  <mergeCells count="7">
    <mergeCell ref="A1:H1"/>
    <mergeCell ref="A12:B12"/>
    <mergeCell ref="A5:B5"/>
    <mergeCell ref="A6:B6"/>
    <mergeCell ref="A4:B4"/>
    <mergeCell ref="A2:H2"/>
    <mergeCell ref="A3:H3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65" orientation="portrait" r:id="rId1"/>
  <ignoredErrors>
    <ignoredError sqref="C29 C92 C107 E86:F86 E65 E81:F81 E85:H85 C58 C81 C15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SAŽETAK</vt:lpstr>
      <vt:lpstr> P I R po ekonomskoj kl.</vt:lpstr>
      <vt:lpstr> Račun P I R po izvorima</vt:lpstr>
      <vt:lpstr>Rashodi prema funkcijskoj kl.</vt:lpstr>
      <vt:lpstr>Račun financiranja</vt:lpstr>
      <vt:lpstr>Posebni dio</vt:lpstr>
      <vt:lpstr>' Račun P I R po izvorima'!Ispis_naslova</vt:lpstr>
      <vt:lpstr>'Posebni dio'!Ispis_naslova</vt:lpstr>
      <vt:lpstr>'Rashodi prema funkcijskoj kl.'!Ispis_naslova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2025-04-23T13:55:36Z</cp:lastPrinted>
  <dcterms:created xsi:type="dcterms:W3CDTF">2022-08-12T12:51:27Z</dcterms:created>
  <dcterms:modified xsi:type="dcterms:W3CDTF">2025-04-23T13:55:40Z</dcterms:modified>
</cp:coreProperties>
</file>