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IVANKA 7\3. 2025. POSLOVNA GODINA\FINANCIJE 2025\2. I. IZMJENE I DOPUNE PRORAČUNA ZA 2025\ZA STRANICU- IZMJENE I DOPUNE FINANCIJSKOG PLANA\"/>
    </mc:Choice>
  </mc:AlternateContent>
  <xr:revisionPtr revIDLastSave="0" documentId="13_ncr:1_{1D71F966-6322-41FD-BB89-A50A3A4D6A66}" xr6:coauthVersionLast="47" xr6:coauthVersionMax="47" xr10:uidLastSave="{00000000-0000-0000-0000-000000000000}"/>
  <bookViews>
    <workbookView xWindow="-108" yWindow="-108" windowWidth="23256" windowHeight="12576" tabRatio="929" xr2:uid="{00000000-000D-0000-FFFF-FFFF00000000}"/>
  </bookViews>
  <sheets>
    <sheet name="SAŽETAK" sheetId="1" r:id="rId1"/>
    <sheet name=" P I R po ekonomskoj kl." sheetId="9" r:id="rId2"/>
    <sheet name=" Račun P I R po izvorima" sheetId="3" r:id="rId3"/>
    <sheet name="Rashodi prema funkcijskoj kl." sheetId="5" r:id="rId4"/>
    <sheet name="Račun financiranja" sheetId="6" r:id="rId5"/>
    <sheet name="Posebni dio" sheetId="7" r:id="rId6"/>
  </sheets>
  <definedNames>
    <definedName name="_xlnm.Print_Titles" localSheetId="2">' Račun P I R po izvorima'!$34:$34</definedName>
    <definedName name="_xlnm.Print_Titles" localSheetId="5">'Posebni dio'!$5:$5</definedName>
    <definedName name="_xlnm.Print_Titles" localSheetId="3">'Rashodi prema funkcijskoj kl.'!$9:$9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E24" i="3"/>
  <c r="F24" i="3"/>
  <c r="G24" i="3"/>
  <c r="E20" i="3"/>
  <c r="G20" i="3"/>
  <c r="E17" i="3"/>
  <c r="F17" i="3"/>
  <c r="E12" i="9" s="1"/>
  <c r="G17" i="3"/>
  <c r="F12" i="9" s="1"/>
  <c r="F14" i="3"/>
  <c r="E13" i="9"/>
  <c r="D12" i="9"/>
  <c r="E12" i="3"/>
  <c r="F12" i="3" s="1"/>
  <c r="E13" i="3"/>
  <c r="F13" i="3" s="1"/>
  <c r="E30" i="3"/>
  <c r="F30" i="3" s="1"/>
  <c r="G66" i="3"/>
  <c r="G64" i="3"/>
  <c r="G62" i="3"/>
  <c r="G56" i="3"/>
  <c r="G55" i="3"/>
  <c r="G48" i="3"/>
  <c r="G47" i="3"/>
  <c r="G46" i="3"/>
  <c r="G45" i="3"/>
  <c r="G41" i="3"/>
  <c r="G72" i="3"/>
  <c r="F24" i="9" s="1"/>
  <c r="F40" i="3"/>
  <c r="E22" i="9" s="1"/>
  <c r="G110" i="3"/>
  <c r="G111" i="3"/>
  <c r="G112" i="3"/>
  <c r="G113" i="3"/>
  <c r="G114" i="3"/>
  <c r="G115" i="3"/>
  <c r="F109" i="3"/>
  <c r="F106" i="3" s="1"/>
  <c r="E27" i="9" s="1"/>
  <c r="E26" i="9" s="1"/>
  <c r="G12" i="1" s="1"/>
  <c r="G108" i="3"/>
  <c r="G107" i="3"/>
  <c r="F94" i="3"/>
  <c r="E25" i="9" s="1"/>
  <c r="G96" i="3"/>
  <c r="G97" i="3"/>
  <c r="G98" i="3"/>
  <c r="G99" i="3"/>
  <c r="G100" i="3"/>
  <c r="G101" i="3"/>
  <c r="G102" i="3"/>
  <c r="G103" i="3"/>
  <c r="E95" i="3"/>
  <c r="G95" i="3" s="1"/>
  <c r="F72" i="3"/>
  <c r="E24" i="9" s="1"/>
  <c r="F59" i="3"/>
  <c r="F58" i="3"/>
  <c r="F55" i="3"/>
  <c r="F41" i="3"/>
  <c r="E106" i="3"/>
  <c r="D27" i="9" s="1"/>
  <c r="D26" i="9" s="1"/>
  <c r="F12" i="1" s="1"/>
  <c r="E72" i="3"/>
  <c r="D24" i="9" s="1"/>
  <c r="E54" i="3"/>
  <c r="D23" i="9" s="1"/>
  <c r="E40" i="3"/>
  <c r="D22" i="9" s="1"/>
  <c r="C136" i="7"/>
  <c r="E105" i="3" l="1"/>
  <c r="F105" i="3"/>
  <c r="F29" i="3"/>
  <c r="G40" i="3"/>
  <c r="F22" i="9" s="1"/>
  <c r="E29" i="3"/>
  <c r="F54" i="3"/>
  <c r="G59" i="3"/>
  <c r="G54" i="3" s="1"/>
  <c r="E94" i="3"/>
  <c r="G94" i="3"/>
  <c r="F25" i="9" s="1"/>
  <c r="G109" i="3"/>
  <c r="G106" i="3" s="1"/>
  <c r="G105" i="3" s="1"/>
  <c r="C16" i="7"/>
  <c r="D16" i="7"/>
  <c r="E16" i="7"/>
  <c r="G29" i="3" l="1"/>
  <c r="F39" i="3"/>
  <c r="F38" i="3" s="1"/>
  <c r="E23" i="9"/>
  <c r="E21" i="9" s="1"/>
  <c r="F27" i="9"/>
  <c r="F26" i="9" s="1"/>
  <c r="H12" i="1" s="1"/>
  <c r="G39" i="3"/>
  <c r="F23" i="9"/>
  <c r="F21" i="9" s="1"/>
  <c r="H11" i="1" s="1"/>
  <c r="E39" i="3"/>
  <c r="D25" i="9"/>
  <c r="D21" i="9" s="1"/>
  <c r="C49" i="7"/>
  <c r="C48" i="7" s="1"/>
  <c r="C47" i="7" s="1"/>
  <c r="C46" i="7" s="1"/>
  <c r="E49" i="7"/>
  <c r="E48" i="7" s="1"/>
  <c r="E47" i="7" s="1"/>
  <c r="E46" i="7" s="1"/>
  <c r="D49" i="7"/>
  <c r="D48" i="7" s="1"/>
  <c r="D47" i="7" s="1"/>
  <c r="D46" i="7" s="1"/>
  <c r="E70" i="7"/>
  <c r="C70" i="7"/>
  <c r="D70" i="7"/>
  <c r="E69" i="7"/>
  <c r="D69" i="7"/>
  <c r="C69" i="7"/>
  <c r="E23" i="7"/>
  <c r="D23" i="7"/>
  <c r="C23" i="7"/>
  <c r="D110" i="7"/>
  <c r="D104" i="7"/>
  <c r="D103" i="7" s="1"/>
  <c r="E78" i="7"/>
  <c r="D78" i="7"/>
  <c r="D73" i="7"/>
  <c r="D62" i="7"/>
  <c r="E82" i="7"/>
  <c r="E83" i="7"/>
  <c r="D83" i="7"/>
  <c r="C82" i="7"/>
  <c r="D82" i="7"/>
  <c r="E132" i="7"/>
  <c r="E131" i="7" s="1"/>
  <c r="E130" i="7" s="1"/>
  <c r="E129" i="7" s="1"/>
  <c r="D132" i="7"/>
  <c r="D131" i="7" s="1"/>
  <c r="D130" i="7" s="1"/>
  <c r="D129" i="7" s="1"/>
  <c r="C132" i="7"/>
  <c r="C131" i="7" s="1"/>
  <c r="C130" i="7" s="1"/>
  <c r="C129" i="7" s="1"/>
  <c r="E126" i="7"/>
  <c r="E125" i="7" s="1"/>
  <c r="E124" i="7" s="1"/>
  <c r="E123" i="7" s="1"/>
  <c r="D126" i="7"/>
  <c r="D125" i="7" s="1"/>
  <c r="D124" i="7" s="1"/>
  <c r="D123" i="7" s="1"/>
  <c r="C126" i="7"/>
  <c r="C125" i="7" s="1"/>
  <c r="C124" i="7" s="1"/>
  <c r="C123" i="7" s="1"/>
  <c r="E141" i="7"/>
  <c r="E136" i="7" s="1"/>
  <c r="D141" i="7"/>
  <c r="D136" i="7" s="1"/>
  <c r="C141" i="7"/>
  <c r="E140" i="7"/>
  <c r="E135" i="7" s="1"/>
  <c r="D140" i="7"/>
  <c r="D135" i="7" s="1"/>
  <c r="C140" i="7"/>
  <c r="C135" i="7" s="1"/>
  <c r="E113" i="7"/>
  <c r="D113" i="7"/>
  <c r="C113" i="7"/>
  <c r="E112" i="7"/>
  <c r="D112" i="7"/>
  <c r="C112" i="7"/>
  <c r="E80" i="7" l="1"/>
  <c r="E81" i="7"/>
  <c r="C80" i="7"/>
  <c r="C81" i="7"/>
  <c r="H10" i="1"/>
  <c r="D80" i="7"/>
  <c r="D81" i="7"/>
  <c r="D20" i="9"/>
  <c r="F11" i="1"/>
  <c r="F10" i="1" s="1"/>
  <c r="E20" i="9"/>
  <c r="G11" i="1"/>
  <c r="G10" i="1" s="1"/>
  <c r="F20" i="9"/>
  <c r="G38" i="3"/>
  <c r="E28" i="3"/>
  <c r="D15" i="9" s="1"/>
  <c r="E11" i="3"/>
  <c r="D11" i="9" s="1"/>
  <c r="D14" i="9"/>
  <c r="D13" i="9"/>
  <c r="F11" i="3"/>
  <c r="E11" i="9" l="1"/>
  <c r="D10" i="9"/>
  <c r="F9" i="1" s="1"/>
  <c r="F8" i="1" s="1"/>
  <c r="F13" i="1" s="1"/>
  <c r="E10" i="3"/>
  <c r="F28" i="3"/>
  <c r="E15" i="9" s="1"/>
  <c r="E14" i="9"/>
  <c r="G28" i="3"/>
  <c r="F15" i="9" s="1"/>
  <c r="F14" i="9"/>
  <c r="F13" i="9"/>
  <c r="G11" i="3"/>
  <c r="C38" i="5"/>
  <c r="C9" i="5" s="1"/>
  <c r="D38" i="5"/>
  <c r="D9" i="5" s="1"/>
  <c r="B38" i="5"/>
  <c r="B9" i="5" s="1"/>
  <c r="E143" i="7"/>
  <c r="E11" i="7" s="1"/>
  <c r="E117" i="7"/>
  <c r="E116" i="7" s="1"/>
  <c r="E115" i="7" s="1"/>
  <c r="E109" i="7"/>
  <c r="E107" i="7"/>
  <c r="E106" i="7"/>
  <c r="E98" i="7"/>
  <c r="E97" i="7" s="1"/>
  <c r="E96" i="7" s="1"/>
  <c r="E89" i="7"/>
  <c r="E88" i="7" s="1"/>
  <c r="E87" i="7" s="1"/>
  <c r="E86" i="7" s="1"/>
  <c r="E77" i="7"/>
  <c r="E76" i="7" s="1"/>
  <c r="E72" i="7"/>
  <c r="E66" i="7"/>
  <c r="E65" i="7" s="1"/>
  <c r="E61" i="7"/>
  <c r="E60" i="7" s="1"/>
  <c r="E43" i="7"/>
  <c r="E42" i="7" s="1"/>
  <c r="E41" i="7" s="1"/>
  <c r="E40" i="7" s="1"/>
  <c r="E39" i="7" s="1"/>
  <c r="E8" i="7" s="1"/>
  <c r="E32" i="7"/>
  <c r="E27" i="7"/>
  <c r="E26" i="7" s="1"/>
  <c r="E20" i="7"/>
  <c r="E19" i="7" s="1"/>
  <c r="D143" i="7"/>
  <c r="D11" i="7" s="1"/>
  <c r="D117" i="7"/>
  <c r="D116" i="7" s="1"/>
  <c r="D115" i="7" s="1"/>
  <c r="D109" i="7"/>
  <c r="D107" i="7"/>
  <c r="D106" i="7"/>
  <c r="D98" i="7"/>
  <c r="D97" i="7" s="1"/>
  <c r="D96" i="7" s="1"/>
  <c r="D89" i="7"/>
  <c r="D88" i="7" s="1"/>
  <c r="D87" i="7" s="1"/>
  <c r="D86" i="7" s="1"/>
  <c r="D77" i="7"/>
  <c r="D76" i="7" s="1"/>
  <c r="D75" i="7" s="1"/>
  <c r="D72" i="7"/>
  <c r="D66" i="7"/>
  <c r="D65" i="7" s="1"/>
  <c r="D61" i="7"/>
  <c r="D60" i="7" s="1"/>
  <c r="D43" i="7"/>
  <c r="D42" i="7" s="1"/>
  <c r="D41" i="7" s="1"/>
  <c r="D40" i="7" s="1"/>
  <c r="D39" i="7" s="1"/>
  <c r="D8" i="7" s="1"/>
  <c r="D32" i="7"/>
  <c r="D27" i="7"/>
  <c r="D26" i="7" s="1"/>
  <c r="D20" i="7"/>
  <c r="D19" i="7" s="1"/>
  <c r="C72" i="7"/>
  <c r="C32" i="7"/>
  <c r="C98" i="7"/>
  <c r="C97" i="7" s="1"/>
  <c r="C96" i="7" s="1"/>
  <c r="C89" i="7"/>
  <c r="C88" i="7" s="1"/>
  <c r="C87" i="7" s="1"/>
  <c r="C86" i="7" s="1"/>
  <c r="C27" i="7"/>
  <c r="C26" i="7" s="1"/>
  <c r="C107" i="7"/>
  <c r="C20" i="7"/>
  <c r="C19" i="7" s="1"/>
  <c r="C43" i="7"/>
  <c r="C42" i="7" s="1"/>
  <c r="C41" i="7" s="1"/>
  <c r="C40" i="7" s="1"/>
  <c r="C39" i="7" s="1"/>
  <c r="C8" i="7" s="1"/>
  <c r="C61" i="7"/>
  <c r="C60" i="7" s="1"/>
  <c r="C66" i="7"/>
  <c r="C65" i="7" s="1"/>
  <c r="C77" i="7"/>
  <c r="C76" i="7" s="1"/>
  <c r="C106" i="7"/>
  <c r="C109" i="7"/>
  <c r="C117" i="7"/>
  <c r="C116" i="7" s="1"/>
  <c r="C115" i="7" s="1"/>
  <c r="C143" i="7"/>
  <c r="C11" i="7" s="1"/>
  <c r="F10" i="9" l="1"/>
  <c r="H9" i="1" s="1"/>
  <c r="H8" i="1" s="1"/>
  <c r="H13" i="1" s="1"/>
  <c r="E10" i="9"/>
  <c r="G9" i="1" s="1"/>
  <c r="G8" i="1" s="1"/>
  <c r="D15" i="7"/>
  <c r="D14" i="7" s="1"/>
  <c r="D13" i="7" s="1"/>
  <c r="D7" i="7" s="1"/>
  <c r="E64" i="7"/>
  <c r="E59" i="7" s="1"/>
  <c r="E51" i="7" s="1"/>
  <c r="E9" i="7" s="1"/>
  <c r="C15" i="7"/>
  <c r="C14" i="7" s="1"/>
  <c r="C13" i="7" s="1"/>
  <c r="C7" i="7" s="1"/>
  <c r="D64" i="7"/>
  <c r="D59" i="7" s="1"/>
  <c r="D51" i="7" s="1"/>
  <c r="E15" i="7"/>
  <c r="E14" i="7" s="1"/>
  <c r="E13" i="7" s="1"/>
  <c r="D102" i="7"/>
  <c r="D101" i="7" s="1"/>
  <c r="E102" i="7"/>
  <c r="E101" i="7" s="1"/>
  <c r="E38" i="3"/>
  <c r="F10" i="3"/>
  <c r="G10" i="3"/>
  <c r="D95" i="7"/>
  <c r="E95" i="7"/>
  <c r="C64" i="7"/>
  <c r="C59" i="7" s="1"/>
  <c r="C51" i="7" s="1"/>
  <c r="C95" i="7"/>
  <c r="C102" i="7"/>
  <c r="C101" i="7" s="1"/>
  <c r="E7" i="7" l="1"/>
  <c r="D9" i="7"/>
  <c r="C9" i="7"/>
  <c r="E85" i="7"/>
  <c r="E10" i="7" s="1"/>
  <c r="C85" i="7"/>
  <c r="C10" i="7" s="1"/>
  <c r="D85" i="7"/>
  <c r="D10" i="7" s="1"/>
  <c r="E6" i="7" l="1"/>
  <c r="E5" i="7" s="1"/>
  <c r="D6" i="7"/>
  <c r="D5" i="7" s="1"/>
  <c r="C6" i="7"/>
  <c r="C5" i="7" s="1"/>
</calcChain>
</file>

<file path=xl/sharedStrings.xml><?xml version="1.0" encoding="utf-8"?>
<sst xmlns="http://schemas.openxmlformats.org/spreadsheetml/2006/main" count="563" uniqueCount="221">
  <si>
    <t>PRIHODI UKUPNO</t>
  </si>
  <si>
    <t>PRIHODI POSLOVANJA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</si>
  <si>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</si>
  <si>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</si>
  <si>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</si>
  <si>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</si>
  <si>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</si>
  <si>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</si>
  <si>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</si>
  <si>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</si>
  <si>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</si>
  <si>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</si>
  <si>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</si>
  <si>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</si>
  <si>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</si>
  <si>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</si>
  <si>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</si>
  <si>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</si>
  <si>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</si>
  <si>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</si>
  <si>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</si>
  <si>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</si>
  <si>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</si>
  <si>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</si>
  <si>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</si>
  <si>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</si>
  <si>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</si>
  <si>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</si>
  <si>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</si>
  <si>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</si>
  <si>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</si>
  <si>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</si>
  <si>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</si>
  <si>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</si>
  <si>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</si>
  <si>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</si>
  <si>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</si>
  <si>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</si>
  <si>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</si>
  <si>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</si>
  <si>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</si>
  <si>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</si>
  <si>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</si>
  <si>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</si>
  <si>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</si>
  <si>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</si>
  <si>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</si>
  <si>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</si>
  <si>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</si>
  <si>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</si>
  <si>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</si>
  <si>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</si>
  <si>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</si>
  <si>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</si>
  <si>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</si>
  <si>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</si>
  <si>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</si>
  <si>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</si>
  <si>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</si>
  <si>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</si>
  <si>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</si>
  <si>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</si>
  <si>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</si>
  <si>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</si>
  <si>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</si>
  <si>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</si>
  <si>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</si>
  <si>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</si>
  <si>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</si>
  <si>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</si>
  <si>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</si>
  <si>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</si>
  <si>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</si>
  <si>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</si>
  <si>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</si>
  <si>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</si>
  <si>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</si>
  <si>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</si>
  <si>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</si>
  <si>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</si>
  <si>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</si>
  <si>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</si>
  <si>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</si>
  <si>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</si>
  <si>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</si>
  <si>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</si>
  <si>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</si>
  <si>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</si>
  <si>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</si>
  <si>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</si>
  <si>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</si>
  <si>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</si>
  <si>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</si>
  <si>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</si>
  <si>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</si>
  <si>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</si>
  <si>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</si>
  <si>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</si>
  <si>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</si>
  <si>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</si>
  <si>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</si>
  <si>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</si>
  <si>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</si>
  <si>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</si>
  <si>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</si>
  <si>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</si>
  <si>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PRIJENOS VIŠKA / MANJKA IZ PRETHODNE(IH) GODINE</t>
  </si>
  <si>
    <t>PRIJENOS VIŠKA / MANJKA U SLJEDEĆE RAZDOBLJE</t>
  </si>
  <si>
    <t>1.</t>
  </si>
  <si>
    <t>P 4001</t>
  </si>
  <si>
    <t>A403002</t>
  </si>
  <si>
    <t>A400115</t>
  </si>
  <si>
    <t>A400122</t>
  </si>
  <si>
    <t>P 4030</t>
  </si>
  <si>
    <t>A403003</t>
  </si>
  <si>
    <t>3.</t>
  </si>
  <si>
    <t>A403001</t>
  </si>
  <si>
    <t>4.</t>
  </si>
  <si>
    <t>A400104</t>
  </si>
  <si>
    <t>A403004</t>
  </si>
  <si>
    <t>5.</t>
  </si>
  <si>
    <t>T400122</t>
  </si>
  <si>
    <t>A400118</t>
  </si>
  <si>
    <t>T400110</t>
  </si>
  <si>
    <t>T400111</t>
  </si>
  <si>
    <t>6.</t>
  </si>
  <si>
    <t>RAZVOJ ODGOJNO OBRAZOVNOG SUSTAVA</t>
  </si>
  <si>
    <t>NATJECANJA MANIFESTACIJE I OSTALO</t>
  </si>
  <si>
    <t>OSOBNI POMOĆNICI U NASTAVI</t>
  </si>
  <si>
    <t>UČIMO ZAJEDNO VII.</t>
  </si>
  <si>
    <t>OSNOVNOŠKOLSKO OBRAZOVANJE</t>
  </si>
  <si>
    <t>PRAVNO ZASTUPANJE, NAKNADA ŠTETE I OSTALO</t>
  </si>
  <si>
    <t>Vlastiti prihodi</t>
  </si>
  <si>
    <t>RASHODI DJELATNOSTI</t>
  </si>
  <si>
    <t>Prihodi za posebne namjene</t>
  </si>
  <si>
    <t>IZGR.I URĐ.OBJEKATA TE NAB.I ODRŽAVANJE OPREME</t>
  </si>
  <si>
    <t>Rashodi za nabavu proiz.dug,imovine</t>
  </si>
  <si>
    <t>Prihodi za posebne namjene-Decentralizacija</t>
  </si>
  <si>
    <t>E-ŠKOLE</t>
  </si>
  <si>
    <t>PRIJEVOZ UČENIKA OSNOVNIH ŠKOLA</t>
  </si>
  <si>
    <t>Pomoći</t>
  </si>
  <si>
    <t>Pomoći EU</t>
  </si>
  <si>
    <t>NABAVA UDŽBENIKA I DRUGIH OBR. MATERIJALA</t>
  </si>
  <si>
    <t>FINANCIRANJE TROŠKOVA PREHRANE ZA UČENIKE</t>
  </si>
  <si>
    <t>OPSKRBA ŠKOLSKIH UST. HIG.POTREPŠ.ZA UČENICE</t>
  </si>
  <si>
    <t>Donacije</t>
  </si>
  <si>
    <t>A400103</t>
  </si>
  <si>
    <t>3.2.2.</t>
  </si>
  <si>
    <t>3.2.1.</t>
  </si>
  <si>
    <t>Vlastiti prihodi-prenesena sredstva</t>
  </si>
  <si>
    <t>4.8.1.</t>
  </si>
  <si>
    <t>4.8.2.</t>
  </si>
  <si>
    <t>4.4.1.</t>
  </si>
  <si>
    <t>4.3.1.</t>
  </si>
  <si>
    <t>5.1.1.</t>
  </si>
  <si>
    <t>5.3.1.</t>
  </si>
  <si>
    <t>5.4.1.</t>
  </si>
  <si>
    <t>6.2.1.</t>
  </si>
  <si>
    <t>5.4.2.</t>
  </si>
  <si>
    <t>Prihodi za posebne namjene-prenesena sredstva</t>
  </si>
  <si>
    <t>T400101</t>
  </si>
  <si>
    <t>ŠKOLSKI MEDNI DAN</t>
  </si>
  <si>
    <t>1.1.1.</t>
  </si>
  <si>
    <t>5.1.</t>
  </si>
  <si>
    <t>UKUPNO RASHODI:</t>
  </si>
  <si>
    <t>T400165</t>
  </si>
  <si>
    <t>PREVENCIJA MENTALNOG ZDRAVLJA OŠ I SŠ</t>
  </si>
  <si>
    <t>Pomoći proračunskim korisnicima-prenesena sredstva</t>
  </si>
  <si>
    <t>Pomoći-prenesena sredstva</t>
  </si>
  <si>
    <t>5.1.2.</t>
  </si>
  <si>
    <t>5.3.2.</t>
  </si>
  <si>
    <t>Prihodi za posebne namjene proračunskih korisnika-prenesena sredstva</t>
  </si>
  <si>
    <t>T400114</t>
  </si>
  <si>
    <t>CI-IZVANNASTAVNE AKTIVNOSTI</t>
  </si>
  <si>
    <t>RKP 12825 OSNOVNA ŠKOLA VIS</t>
  </si>
  <si>
    <t>IZVORI FINANCIRANJA UKUPNO</t>
  </si>
  <si>
    <t>OPĆI PRIHODI I PRIMICI</t>
  </si>
  <si>
    <t>VLASTITI PRIHODI</t>
  </si>
  <si>
    <t>PRIHODI ZA POSEBNE NAMJENE</t>
  </si>
  <si>
    <t>POMOĆI</t>
  </si>
  <si>
    <t>DONACIJE</t>
  </si>
  <si>
    <t>Plan 2025.</t>
  </si>
  <si>
    <t>Umanjenje/           Povećanje</t>
  </si>
  <si>
    <t>Novi plan 2025.</t>
  </si>
  <si>
    <t>I. IZMJENE I DOPUNE PRORAČUNA ZA 2025. GODINU</t>
  </si>
  <si>
    <t>Pomoći EU- prenesena sredstva</t>
  </si>
  <si>
    <t>Vlastiti prihodi PK- prenesena sredstva</t>
  </si>
  <si>
    <t>Prihodi za posebne namjene proračunskih korisnika-prenesena  sredstva</t>
  </si>
  <si>
    <t>Pomoći proračunskim korisnicima SDŽ-renesena sredstva</t>
  </si>
  <si>
    <t>5.5.1.</t>
  </si>
  <si>
    <t>7.2.1.</t>
  </si>
  <si>
    <t>5.4.1</t>
  </si>
  <si>
    <t>PRIHODI POSLOVANJA PREMA EKONOMSKOJ KLASIFIKACIJI</t>
  </si>
  <si>
    <t>Plan za 2025.</t>
  </si>
  <si>
    <t>Novi plan za 2025.</t>
  </si>
  <si>
    <t>Prihodi od upravnih i administrativnih pristojbi, pristojbi po posebnim propisima i naknada</t>
  </si>
  <si>
    <t>Prihodi od prodaje proizvoda i robe te pruženih usluga i prihodi od donacija</t>
  </si>
  <si>
    <t>RASHODI POSLOVANJA PREMA EKONOMSKOJ KLASIFIKACIJI</t>
  </si>
  <si>
    <t>Financijski rahodi</t>
  </si>
  <si>
    <t>Rashodi za nabavu proizvodene dugotrajne imovine</t>
  </si>
  <si>
    <t>A. RAČUN PRIHODA I RASHODA PO IZVORIMA</t>
  </si>
  <si>
    <t>6  PRIHODI POSLOVANJA</t>
  </si>
  <si>
    <t>3  RASHODI  POSLOVANJA</t>
  </si>
  <si>
    <t>4  RASHODI ZA NABAVU NEFINANCIJSKE IMOVINE</t>
  </si>
  <si>
    <t>8  PRIMICI OD FINANCIJSKE IMOVINE I ZADUŽIVANJA</t>
  </si>
  <si>
    <t>5  IZDACI ZA FINANCIJSKU IMOVINU I OTPLATE ZAJMOVA</t>
  </si>
  <si>
    <t xml:space="preserve">C) PRENESENI VIŠAK ILI PRENESENI MANJAK  </t>
  </si>
  <si>
    <t>VIŠAK / MANJAK + NETO FINANCIRANJE + PRIJENOS VIŠKA / MANJKA IZ  IZ PRETHODNE(IH) GODINE - PRIJENOS VIŠKA / MANJKA U SLJEDEĆE RAZDOBLJE</t>
  </si>
  <si>
    <t>Uvećanje / Umanjene</t>
  </si>
  <si>
    <t>UKUPNO RASHODI</t>
  </si>
  <si>
    <t>PLAN 2025.</t>
  </si>
  <si>
    <t>POVEĆANJE/UMANJENJE</t>
  </si>
  <si>
    <t>POVEĆANJE/  UMANJENJE</t>
  </si>
  <si>
    <t>NOVI PLAN 2025.</t>
  </si>
  <si>
    <t>3.2.2. (922)</t>
  </si>
  <si>
    <t>4.8.2. (922)</t>
  </si>
  <si>
    <t>5.3.2.(922)</t>
  </si>
  <si>
    <t>5.4.2.(922)</t>
  </si>
  <si>
    <t>5.1.2.(922)</t>
  </si>
  <si>
    <t xml:space="preserve"> I. IZMJENE I DOPUNE FINANCIJSKOG PLANA ZA 2025. GODINU</t>
  </si>
  <si>
    <t xml:space="preserve"> I IZMJENE I DOPUNE FINANCIJSKOG PLANA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</si>
</sst>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"/>
  </numFmts>
  <fonts count="42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 "/>
      <charset val="238"/>
    </font>
    <font>
      <b/>
      <sz val="12"/>
      <name val="Calibri "/>
      <charset val="238"/>
    </font>
    <font>
      <b/>
      <sz val="12"/>
      <color indexed="8"/>
      <name val="Calibri "/>
      <charset val="238"/>
    </font>
    <font>
      <sz val="12"/>
      <name val="Calibri "/>
      <charset val="238"/>
    </font>
    <font>
      <sz val="11"/>
      <color theme="1"/>
      <name val="Calibri "/>
      <charset val="238"/>
    </font>
    <font>
      <b/>
      <sz val="12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8"/>
      <name val="Calibri "/>
      <charset val="238"/>
    </font>
    <font>
      <b/>
      <sz val="12"/>
      <color theme="1"/>
      <name val="Calibri "/>
      <charset val="238"/>
    </font>
    <font>
      <sz val="10"/>
      <name val="Arial"/>
      <family val="2"/>
    </font>
    <font>
      <b/>
      <sz val="14"/>
      <color indexed="8"/>
      <name val="Calibri "/>
      <charset val="238"/>
    </font>
    <font>
      <sz val="14"/>
      <color theme="1"/>
      <name val="Calibri "/>
      <charset val="238"/>
    </font>
    <font>
      <sz val="10"/>
      <color indexed="8"/>
      <name val="Calibri "/>
      <charset val="238"/>
    </font>
    <font>
      <b/>
      <sz val="10"/>
      <name val="Calibri "/>
      <charset val="238"/>
    </font>
    <font>
      <sz val="10"/>
      <name val="Calibri "/>
      <charset val="238"/>
    </font>
    <font>
      <i/>
      <sz val="11"/>
      <color theme="1"/>
      <name val="Calibri "/>
      <charset val="238"/>
    </font>
    <font>
      <i/>
      <sz val="10"/>
      <name val="Calibri "/>
      <charset val="238"/>
    </font>
    <font>
      <sz val="12"/>
      <color theme="1"/>
      <name val="Calibri "/>
      <charset val="238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indexed="8"/>
      <name val="Calibri "/>
      <charset val="238"/>
    </font>
    <font>
      <sz val="13"/>
      <color theme="1"/>
      <name val="Calibri "/>
      <charset val="238"/>
    </font>
    <font>
      <sz val="12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0" fontId="12" fillId="0" borderId="0"/>
    <xf numFmtId="0" fontId="27" fillId="0" borderId="0"/>
    <xf numFmtId="0" fontId="2" fillId="0" borderId="0"/>
  </cellStyleXfs>
  <cellXfs count="2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165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 wrapText="1"/>
    </xf>
    <xf numFmtId="165" fontId="14" fillId="5" borderId="2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165" fontId="14" fillId="5" borderId="3" xfId="0" applyNumberFormat="1" applyFont="1" applyFill="1" applyBorder="1" applyAlignment="1">
      <alignment horizontal="center" vertical="center"/>
    </xf>
    <xf numFmtId="0" fontId="10" fillId="0" borderId="0" xfId="0" applyFont="1"/>
    <xf numFmtId="164" fontId="19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164" fontId="19" fillId="2" borderId="5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/>
    </xf>
    <xf numFmtId="164" fontId="20" fillId="6" borderId="4" xfId="0" applyNumberFormat="1" applyFont="1" applyFill="1" applyBorder="1" applyAlignment="1">
      <alignment horizontal="center" vertical="center"/>
    </xf>
    <xf numFmtId="164" fontId="19" fillId="6" borderId="1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/>
    </xf>
    <xf numFmtId="164" fontId="19" fillId="6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 wrapText="1"/>
    </xf>
    <xf numFmtId="165" fontId="14" fillId="3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right" vertical="center"/>
    </xf>
    <xf numFmtId="165" fontId="14" fillId="7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4" fillId="9" borderId="2" xfId="0" applyNumberFormat="1" applyFont="1" applyFill="1" applyBorder="1" applyAlignment="1">
      <alignment horizontal="left" vertical="center"/>
    </xf>
    <xf numFmtId="164" fontId="16" fillId="9" borderId="2" xfId="0" applyNumberFormat="1" applyFont="1" applyFill="1" applyBorder="1" applyAlignment="1">
      <alignment horizontal="center" vertical="center" wrapText="1"/>
    </xf>
    <xf numFmtId="165" fontId="14" fillId="8" borderId="2" xfId="0" applyNumberFormat="1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 wrapText="1"/>
    </xf>
    <xf numFmtId="165" fontId="14" fillId="9" borderId="2" xfId="0" applyNumberFormat="1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3" fontId="14" fillId="8" borderId="8" xfId="0" applyNumberFormat="1" applyFont="1" applyFill="1" applyBorder="1" applyAlignment="1">
      <alignment horizontal="left" vertical="center"/>
    </xf>
    <xf numFmtId="164" fontId="16" fillId="8" borderId="8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left" vertical="center"/>
    </xf>
    <xf numFmtId="164" fontId="16" fillId="8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164" fontId="16" fillId="10" borderId="6" xfId="0" applyNumberFormat="1" applyFont="1" applyFill="1" applyBorder="1" applyAlignment="1">
      <alignment horizontal="center" vertical="center" wrapText="1"/>
    </xf>
    <xf numFmtId="164" fontId="16" fillId="12" borderId="2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9" fillId="6" borderId="1" xfId="0" quotePrefix="1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 wrapText="1"/>
    </xf>
    <xf numFmtId="0" fontId="21" fillId="2" borderId="1" xfId="0" quotePrefix="1" applyFont="1" applyFill="1" applyBorder="1" applyAlignment="1">
      <alignment horizontal="left" vertical="center"/>
    </xf>
    <xf numFmtId="0" fontId="21" fillId="2" borderId="1" xfId="0" quotePrefix="1" applyFont="1" applyFill="1" applyBorder="1" applyAlignment="1">
      <alignment horizontal="left" vertical="center" wrapText="1"/>
    </xf>
    <xf numFmtId="0" fontId="21" fillId="6" borderId="1" xfId="0" quotePrefix="1" applyFont="1" applyFill="1" applyBorder="1" applyAlignment="1">
      <alignment horizontal="left" vertical="center"/>
    </xf>
    <xf numFmtId="0" fontId="21" fillId="6" borderId="1" xfId="0" quotePrefix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9" fillId="2" borderId="1" xfId="0" quotePrefix="1" applyFont="1" applyFill="1" applyBorder="1" applyAlignment="1">
      <alignment horizontal="left" vertical="center"/>
    </xf>
    <xf numFmtId="164" fontId="0" fillId="0" borderId="0" xfId="0" applyNumberFormat="1"/>
    <xf numFmtId="164" fontId="18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9" fillId="6" borderId="4" xfId="0" applyFont="1" applyFill="1" applyBorder="1" applyAlignment="1">
      <alignment horizontal="left" vertical="center" wrapText="1"/>
    </xf>
    <xf numFmtId="0" fontId="33" fillId="0" borderId="0" xfId="0" applyFont="1"/>
    <xf numFmtId="164" fontId="22" fillId="0" borderId="0" xfId="0" applyNumberFormat="1" applyFont="1"/>
    <xf numFmtId="2" fontId="22" fillId="0" borderId="0" xfId="0" applyNumberFormat="1" applyFont="1" applyAlignment="1">
      <alignment horizontal="left"/>
    </xf>
    <xf numFmtId="164" fontId="33" fillId="0" borderId="0" xfId="0" applyNumberFormat="1" applyFont="1"/>
    <xf numFmtId="3" fontId="14" fillId="14" borderId="2" xfId="0" applyNumberFormat="1" applyFont="1" applyFill="1" applyBorder="1" applyAlignment="1">
      <alignment horizontal="left" vertical="center"/>
    </xf>
    <xf numFmtId="3" fontId="14" fillId="14" borderId="2" xfId="0" applyNumberFormat="1" applyFont="1" applyFill="1" applyBorder="1" applyAlignment="1">
      <alignment horizontal="left" vertical="center" wrapText="1"/>
    </xf>
    <xf numFmtId="165" fontId="14" fillId="14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16" fillId="10" borderId="4" xfId="0" applyNumberFormat="1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left" vertical="center" wrapText="1"/>
    </xf>
    <xf numFmtId="164" fontId="5" fillId="13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right" vertical="center"/>
    </xf>
    <xf numFmtId="0" fontId="6" fillId="2" borderId="4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 applyProtection="1">
      <alignment horizontal="center" vertical="center" wrapText="1"/>
    </xf>
    <xf numFmtId="164" fontId="5" fillId="13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 wrapText="1"/>
    </xf>
    <xf numFmtId="164" fontId="5" fillId="0" borderId="4" xfId="0" applyNumberFormat="1" applyFont="1" applyFill="1" applyBorder="1" applyAlignment="1">
      <alignment horizontal="right"/>
    </xf>
    <xf numFmtId="164" fontId="5" fillId="3" borderId="4" xfId="0" quotePrefix="1" applyNumberFormat="1" applyFont="1" applyFill="1" applyBorder="1" applyAlignment="1">
      <alignment horizontal="right"/>
    </xf>
    <xf numFmtId="164" fontId="5" fillId="0" borderId="4" xfId="0" quotePrefix="1" applyNumberFormat="1" applyFont="1" applyFill="1" applyBorder="1" applyAlignment="1">
      <alignment horizontal="right"/>
    </xf>
    <xf numFmtId="0" fontId="25" fillId="4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wrapText="1"/>
    </xf>
    <xf numFmtId="164" fontId="21" fillId="2" borderId="4" xfId="0" applyNumberFormat="1" applyFont="1" applyFill="1" applyBorder="1" applyAlignment="1">
      <alignment horizontal="center" vertical="center" wrapText="1"/>
    </xf>
    <xf numFmtId="164" fontId="18" fillId="2" borderId="4" xfId="0" applyNumberFormat="1" applyFont="1" applyFill="1" applyBorder="1" applyAlignment="1">
      <alignment horizontal="center" vertical="center"/>
    </xf>
    <xf numFmtId="0" fontId="21" fillId="2" borderId="4" xfId="0" quotePrefix="1" applyFont="1" applyFill="1" applyBorder="1" applyAlignment="1">
      <alignment horizontal="left" vertical="center"/>
    </xf>
    <xf numFmtId="0" fontId="32" fillId="2" borderId="4" xfId="0" quotePrefix="1" applyFont="1" applyFill="1" applyBorder="1" applyAlignment="1">
      <alignment horizontal="left" vertical="center"/>
    </xf>
    <xf numFmtId="164" fontId="21" fillId="2" borderId="4" xfId="0" quotePrefix="1" applyNumberFormat="1" applyFont="1" applyFill="1" applyBorder="1" applyAlignment="1">
      <alignment horizontal="center" vertical="center"/>
    </xf>
    <xf numFmtId="0" fontId="19" fillId="2" borderId="4" xfId="0" quotePrefix="1" applyFont="1" applyFill="1" applyBorder="1" applyAlignment="1">
      <alignment horizontal="left" vertical="center"/>
    </xf>
    <xf numFmtId="0" fontId="31" fillId="2" borderId="4" xfId="0" quotePrefix="1" applyFont="1" applyFill="1" applyBorder="1" applyAlignment="1">
      <alignment horizontal="left" vertical="center"/>
    </xf>
    <xf numFmtId="0" fontId="34" fillId="2" borderId="4" xfId="0" quotePrefix="1" applyFont="1" applyFill="1" applyBorder="1" applyAlignment="1">
      <alignment horizontal="left" vertical="center"/>
    </xf>
    <xf numFmtId="0" fontId="21" fillId="2" borderId="4" xfId="0" quotePrefix="1" applyFont="1" applyFill="1" applyBorder="1" applyAlignment="1">
      <alignment horizontal="left" vertical="center" wrapText="1"/>
    </xf>
    <xf numFmtId="164" fontId="21" fillId="2" borderId="4" xfId="0" quotePrefix="1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vertical="center" wrapText="1"/>
    </xf>
    <xf numFmtId="164" fontId="26" fillId="10" borderId="4" xfId="0" applyNumberFormat="1" applyFont="1" applyFill="1" applyBorder="1" applyAlignment="1">
      <alignment horizontal="center" vertical="center" wrapText="1"/>
    </xf>
    <xf numFmtId="164" fontId="20" fillId="4" borderId="4" xfId="0" applyNumberFormat="1" applyFont="1" applyFill="1" applyBorder="1" applyAlignment="1">
      <alignment horizontal="center" vertical="center" wrapText="1"/>
    </xf>
    <xf numFmtId="14" fontId="21" fillId="2" borderId="4" xfId="0" applyNumberFormat="1" applyFont="1" applyFill="1" applyBorder="1" applyAlignment="1">
      <alignment horizontal="left" vertical="center" wrapText="1"/>
    </xf>
    <xf numFmtId="0" fontId="32" fillId="6" borderId="4" xfId="0" quotePrefix="1" applyFont="1" applyFill="1" applyBorder="1" applyAlignment="1">
      <alignment horizontal="left" vertical="center"/>
    </xf>
    <xf numFmtId="0" fontId="19" fillId="6" borderId="4" xfId="0" quotePrefix="1" applyFont="1" applyFill="1" applyBorder="1" applyAlignment="1">
      <alignment horizontal="left" vertical="center"/>
    </xf>
    <xf numFmtId="0" fontId="21" fillId="6" borderId="4" xfId="0" quotePrefix="1" applyFont="1" applyFill="1" applyBorder="1" applyAlignment="1">
      <alignment horizontal="left" vertical="center"/>
    </xf>
    <xf numFmtId="164" fontId="18" fillId="6" borderId="4" xfId="0" applyNumberFormat="1" applyFont="1" applyFill="1" applyBorder="1" applyAlignment="1">
      <alignment horizontal="center" vertical="center"/>
    </xf>
    <xf numFmtId="3" fontId="35" fillId="5" borderId="4" xfId="0" applyNumberFormat="1" applyFont="1" applyFill="1" applyBorder="1" applyAlignment="1">
      <alignment horizontal="left" vertical="center"/>
    </xf>
    <xf numFmtId="164" fontId="18" fillId="2" borderId="4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5" xfId="1" applyFont="1" applyBorder="1" applyAlignment="1">
      <alignment horizontal="left" vertical="center" wrapText="1"/>
    </xf>
    <xf numFmtId="164" fontId="17" fillId="0" borderId="15" xfId="1" applyNumberFormat="1" applyFont="1" applyBorder="1" applyAlignment="1">
      <alignment horizontal="center" vertical="center" wrapText="1"/>
    </xf>
    <xf numFmtId="164" fontId="17" fillId="2" borderId="15" xfId="0" applyNumberFormat="1" applyFont="1" applyFill="1" applyBorder="1" applyAlignment="1">
      <alignment horizontal="center" vertical="center"/>
    </xf>
    <xf numFmtId="0" fontId="41" fillId="0" borderId="15" xfId="1" applyFont="1" applyBorder="1" applyAlignment="1">
      <alignment horizontal="left" vertical="center" wrapText="1"/>
    </xf>
    <xf numFmtId="164" fontId="17" fillId="0" borderId="15" xfId="0" applyNumberFormat="1" applyFont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 wrapText="1"/>
    </xf>
    <xf numFmtId="164" fontId="23" fillId="16" borderId="15" xfId="0" applyNumberFormat="1" applyFont="1" applyFill="1" applyBorder="1" applyAlignment="1">
      <alignment horizontal="center" vertical="center" wrapText="1"/>
    </xf>
    <xf numFmtId="0" fontId="17" fillId="15" borderId="15" xfId="0" applyFont="1" applyFill="1" applyBorder="1" applyAlignment="1">
      <alignment horizontal="left" vertical="center" wrapText="1"/>
    </xf>
    <xf numFmtId="0" fontId="17" fillId="15" borderId="15" xfId="1" applyFont="1" applyFill="1" applyBorder="1" applyAlignment="1">
      <alignment horizontal="left" vertical="center" wrapText="1"/>
    </xf>
    <xf numFmtId="164" fontId="17" fillId="15" borderId="15" xfId="1" applyNumberFormat="1" applyFont="1" applyFill="1" applyBorder="1" applyAlignment="1">
      <alignment horizontal="center" vertical="center" wrapText="1"/>
    </xf>
    <xf numFmtId="0" fontId="41" fillId="15" borderId="15" xfId="1" applyFont="1" applyFill="1" applyBorder="1" applyAlignment="1">
      <alignment horizontal="left" vertical="center" wrapText="1"/>
    </xf>
    <xf numFmtId="164" fontId="17" fillId="15" borderId="15" xfId="0" applyNumberFormat="1" applyFont="1" applyFill="1" applyBorder="1" applyAlignment="1">
      <alignment horizontal="center" vertical="center"/>
    </xf>
    <xf numFmtId="164" fontId="16" fillId="9" borderId="4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Border="1" applyAlignment="1"/>
    <xf numFmtId="0" fontId="8" fillId="0" borderId="4" xfId="0" quotePrefix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3" borderId="4" xfId="0" applyFont="1" applyFill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3" borderId="4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5" fillId="8" borderId="4" xfId="0" quotePrefix="1" applyFont="1" applyFill="1" applyBorder="1" applyAlignment="1">
      <alignment horizontal="left" wrapText="1"/>
    </xf>
    <xf numFmtId="0" fontId="0" fillId="8" borderId="4" xfId="0" applyFill="1" applyBorder="1" applyAlignment="1"/>
    <xf numFmtId="0" fontId="8" fillId="3" borderId="12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horizontal="left" wrapText="1"/>
    </xf>
    <xf numFmtId="0" fontId="0" fillId="0" borderId="4" xfId="0" applyFill="1" applyBorder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5" fillId="4" borderId="4" xfId="0" applyFont="1" applyFill="1" applyBorder="1" applyAlignment="1">
      <alignment horizontal="right" vertical="center" wrapText="1"/>
    </xf>
    <xf numFmtId="0" fontId="22" fillId="0" borderId="4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4">
    <cellStyle name="Normalno" xfId="0" builtinId="0"/>
    <cellStyle name="Normalno 2" xfId="1" xr:uid="{EE9DC77C-0F6C-4D9B-883B-3A2A518A2F4A}"/>
    <cellStyle name="Normalno 3 2" xfId="2" xr:uid="{7EF50FC0-833F-4FE0-B3C6-08C1B523AEA6}"/>
    <cellStyle name="Obično_List4" xfId="3" xr:uid="{E295F9B1-C468-48D5-BD71-F44828B1D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G13" sqref="G13"/>
    </sheetView>
  </sheetViews>
  <sheetFormatPr defaultRowHeight="14.4"/>
  <cols>
    <col min="5" max="5" width="25.33203125" customWidth="1"/>
    <col min="6" max="6" width="18.6640625" customWidth="1"/>
    <col min="7" max="7" width="25.33203125" customWidth="1"/>
    <col min="8" max="8" width="19.5546875" customWidth="1"/>
    <col min="9" max="11" width="25.33203125" customWidth="1"/>
  </cols>
  <sheetData>
    <row r="1" spans="1:8">
      <c r="A1" s="165" t="s">
        <v>174</v>
      </c>
      <c r="B1" s="166"/>
      <c r="C1" s="167"/>
      <c r="D1" s="167"/>
      <c r="E1" s="168"/>
      <c r="F1" s="168"/>
      <c r="G1" s="168"/>
      <c r="H1" s="168"/>
    </row>
    <row r="2" spans="1:8" ht="15.6">
      <c r="A2" s="171" t="s">
        <v>219</v>
      </c>
      <c r="B2" s="171"/>
      <c r="C2" s="171"/>
      <c r="D2" s="171"/>
      <c r="E2" s="171"/>
      <c r="F2" s="171"/>
      <c r="G2" s="171"/>
      <c r="H2" s="171"/>
    </row>
    <row r="3" spans="1:8" ht="17.399999999999999">
      <c r="A3" s="79"/>
      <c r="B3" s="79"/>
      <c r="C3" s="79"/>
      <c r="D3" s="79"/>
      <c r="E3" s="79"/>
      <c r="F3" s="82"/>
      <c r="G3" s="82"/>
      <c r="H3" s="82"/>
    </row>
    <row r="4" spans="1:8" ht="15.6">
      <c r="A4" s="171" t="s">
        <v>24</v>
      </c>
      <c r="B4" s="171"/>
      <c r="C4" s="171"/>
      <c r="D4" s="171"/>
      <c r="E4" s="171"/>
      <c r="F4" s="171"/>
      <c r="G4" s="180"/>
      <c r="H4" s="180"/>
    </row>
    <row r="5" spans="1:8" ht="18" customHeight="1">
      <c r="A5" s="79"/>
      <c r="B5" s="79"/>
      <c r="C5" s="79"/>
      <c r="D5" s="79"/>
      <c r="E5" s="79"/>
      <c r="F5" s="82"/>
      <c r="G5" s="83"/>
      <c r="H5" s="83"/>
    </row>
    <row r="6" spans="1:8" ht="16.2" thickBot="1">
      <c r="A6" s="171" t="s">
        <v>28</v>
      </c>
      <c r="B6" s="172"/>
      <c r="C6" s="172"/>
      <c r="D6" s="172"/>
      <c r="E6" s="172"/>
      <c r="F6" s="172"/>
      <c r="G6" s="172"/>
      <c r="H6" s="172"/>
    </row>
    <row r="7" spans="1:8" ht="16.2" thickBot="1">
      <c r="A7" s="184"/>
      <c r="B7" s="185"/>
      <c r="C7" s="185"/>
      <c r="D7" s="185"/>
      <c r="E7" s="185"/>
      <c r="F7" s="164" t="s">
        <v>210</v>
      </c>
      <c r="G7" s="164" t="s">
        <v>211</v>
      </c>
      <c r="H7" s="164" t="s">
        <v>213</v>
      </c>
    </row>
    <row r="8" spans="1:8" ht="15" thickBot="1">
      <c r="A8" s="181" t="s">
        <v>0</v>
      </c>
      <c r="B8" s="177"/>
      <c r="C8" s="177"/>
      <c r="D8" s="177"/>
      <c r="E8" s="182"/>
      <c r="F8" s="115">
        <f>SUM(F9+0)</f>
        <v>888434.17999999993</v>
      </c>
      <c r="G8" s="115">
        <f t="shared" ref="G8:H8" si="0">SUM(G9+0)</f>
        <v>-2444.2299999999232</v>
      </c>
      <c r="H8" s="115">
        <f t="shared" si="0"/>
        <v>885989.95000000007</v>
      </c>
    </row>
    <row r="9" spans="1:8" ht="15" thickBot="1">
      <c r="A9" s="183" t="s">
        <v>201</v>
      </c>
      <c r="B9" s="179"/>
      <c r="C9" s="179"/>
      <c r="D9" s="179"/>
      <c r="E9" s="175"/>
      <c r="F9" s="116">
        <f>SUM(' P I R po ekonomskoj kl.'!D10+0)</f>
        <v>888434.17999999993</v>
      </c>
      <c r="G9" s="116">
        <f>SUM(' P I R po ekonomskoj kl.'!E10+0)</f>
        <v>-2444.2299999999232</v>
      </c>
      <c r="H9" s="116">
        <f>SUM(' P I R po ekonomskoj kl.'!F10+0)</f>
        <v>885989.95000000007</v>
      </c>
    </row>
    <row r="10" spans="1:8" ht="15" thickBot="1">
      <c r="A10" s="186" t="s">
        <v>2</v>
      </c>
      <c r="B10" s="187"/>
      <c r="C10" s="187"/>
      <c r="D10" s="187"/>
      <c r="E10" s="188"/>
      <c r="F10" s="115">
        <f>SUM(F11:F12)</f>
        <v>888434.17999999993</v>
      </c>
      <c r="G10" s="115">
        <f>SUM(G11:G12)</f>
        <v>-1991.1900000000014</v>
      </c>
      <c r="H10" s="115">
        <f>SUM(H11:H12)</f>
        <v>886442.99</v>
      </c>
    </row>
    <row r="11" spans="1:8" ht="15" thickBot="1">
      <c r="A11" s="178" t="s">
        <v>202</v>
      </c>
      <c r="B11" s="179"/>
      <c r="C11" s="179"/>
      <c r="D11" s="179"/>
      <c r="E11" s="179"/>
      <c r="F11" s="116">
        <f>SUM(' P I R po ekonomskoj kl.'!D21+0)</f>
        <v>881434.17999999993</v>
      </c>
      <c r="G11" s="116">
        <f>SUM(' P I R po ekonomskoj kl.'!E21+0)</f>
        <v>-5229.9400000000014</v>
      </c>
      <c r="H11" s="117">
        <f>SUM(' P I R po ekonomskoj kl.'!F21+0)</f>
        <v>876204.24</v>
      </c>
    </row>
    <row r="12" spans="1:8" ht="15" thickBot="1">
      <c r="A12" s="174" t="s">
        <v>203</v>
      </c>
      <c r="B12" s="175"/>
      <c r="C12" s="175"/>
      <c r="D12" s="175"/>
      <c r="E12" s="175"/>
      <c r="F12" s="116">
        <f>SUM(' P I R po ekonomskoj kl.'!D26+0)</f>
        <v>7000</v>
      </c>
      <c r="G12" s="116">
        <f>SUM(' P I R po ekonomskoj kl.'!E26+0)</f>
        <v>3238.75</v>
      </c>
      <c r="H12" s="117">
        <f>SUM(' P I R po ekonomskoj kl.'!F26+0)</f>
        <v>10238.75</v>
      </c>
    </row>
    <row r="13" spans="1:8" ht="15" thickBot="1">
      <c r="A13" s="176" t="s">
        <v>3</v>
      </c>
      <c r="B13" s="177"/>
      <c r="C13" s="177"/>
      <c r="D13" s="177"/>
      <c r="E13" s="177"/>
      <c r="F13" s="115">
        <f>SUM(F8-F10)</f>
        <v>0</v>
      </c>
      <c r="G13" s="115"/>
      <c r="H13" s="115">
        <f>H8-H10</f>
        <v>-453.03999999992084</v>
      </c>
    </row>
    <row r="14" spans="1:8" ht="17.399999999999999">
      <c r="A14" s="79"/>
      <c r="B14" s="80"/>
      <c r="C14" s="80"/>
      <c r="D14" s="80"/>
      <c r="E14" s="80"/>
      <c r="F14" s="84"/>
      <c r="G14" s="84"/>
      <c r="H14" s="84"/>
    </row>
    <row r="15" spans="1:8" ht="16.2" thickBot="1">
      <c r="A15" s="171" t="s">
        <v>29</v>
      </c>
      <c r="B15" s="172"/>
      <c r="C15" s="172"/>
      <c r="D15" s="172"/>
      <c r="E15" s="172"/>
      <c r="F15" s="172"/>
      <c r="G15" s="172"/>
      <c r="H15" s="172"/>
    </row>
    <row r="16" spans="1:8" ht="18" customHeight="1" thickBot="1">
      <c r="A16" s="184"/>
      <c r="B16" s="185"/>
      <c r="C16" s="185"/>
      <c r="D16" s="185"/>
      <c r="E16" s="185"/>
      <c r="F16" s="164" t="s">
        <v>210</v>
      </c>
      <c r="G16" s="164" t="s">
        <v>211</v>
      </c>
      <c r="H16" s="164" t="s">
        <v>213</v>
      </c>
    </row>
    <row r="17" spans="1:8" ht="15" thickBot="1">
      <c r="A17" s="183" t="s">
        <v>204</v>
      </c>
      <c r="B17" s="183"/>
      <c r="C17" s="183"/>
      <c r="D17" s="183"/>
      <c r="E17" s="183"/>
      <c r="F17" s="116">
        <v>0</v>
      </c>
      <c r="G17" s="116">
        <v>0</v>
      </c>
      <c r="H17" s="116">
        <v>0</v>
      </c>
    </row>
    <row r="18" spans="1:8" ht="15" thickBot="1">
      <c r="A18" s="183" t="s">
        <v>205</v>
      </c>
      <c r="B18" s="179"/>
      <c r="C18" s="179"/>
      <c r="D18" s="179"/>
      <c r="E18" s="179"/>
      <c r="F18" s="116">
        <v>0</v>
      </c>
      <c r="G18" s="116">
        <v>0</v>
      </c>
      <c r="H18" s="116">
        <v>0</v>
      </c>
    </row>
    <row r="19" spans="1:8" ht="15.75" customHeight="1" thickBot="1">
      <c r="A19" s="169" t="s">
        <v>4</v>
      </c>
      <c r="B19" s="170"/>
      <c r="C19" s="170"/>
      <c r="D19" s="170"/>
      <c r="E19" s="170"/>
      <c r="F19" s="118">
        <v>0</v>
      </c>
      <c r="G19" s="118">
        <v>0</v>
      </c>
      <c r="H19" s="118">
        <v>0</v>
      </c>
    </row>
    <row r="20" spans="1:8" ht="15" thickBot="1">
      <c r="A20" s="169" t="s">
        <v>5</v>
      </c>
      <c r="B20" s="170"/>
      <c r="C20" s="170"/>
      <c r="D20" s="170"/>
      <c r="E20" s="170"/>
      <c r="F20" s="118">
        <v>0</v>
      </c>
      <c r="G20" s="118">
        <v>0</v>
      </c>
      <c r="H20" s="118">
        <v>0</v>
      </c>
    </row>
    <row r="21" spans="1:8" ht="17.399999999999999">
      <c r="A21" s="81"/>
      <c r="B21" s="80"/>
      <c r="C21" s="80"/>
      <c r="D21" s="80"/>
      <c r="E21" s="80"/>
      <c r="F21" s="84"/>
      <c r="G21" s="84"/>
      <c r="H21" s="84"/>
    </row>
    <row r="22" spans="1:8" ht="16.2" thickBot="1">
      <c r="A22" s="171" t="s">
        <v>206</v>
      </c>
      <c r="B22" s="172"/>
      <c r="C22" s="172"/>
      <c r="D22" s="172"/>
      <c r="E22" s="172"/>
      <c r="F22" s="172"/>
      <c r="G22" s="172"/>
      <c r="H22" s="172"/>
    </row>
    <row r="23" spans="1:8" ht="16.2" thickBot="1">
      <c r="A23" s="184"/>
      <c r="B23" s="185"/>
      <c r="C23" s="185"/>
      <c r="D23" s="185"/>
      <c r="E23" s="185"/>
      <c r="F23" s="164" t="s">
        <v>210</v>
      </c>
      <c r="G23" s="164" t="s">
        <v>211</v>
      </c>
      <c r="H23" s="164" t="s">
        <v>213</v>
      </c>
    </row>
    <row r="24" spans="1:8" ht="16.8" customHeight="1" thickBot="1">
      <c r="A24" s="173" t="s">
        <v>106</v>
      </c>
      <c r="B24" s="173"/>
      <c r="C24" s="173"/>
      <c r="D24" s="173"/>
      <c r="E24" s="173"/>
      <c r="F24" s="119">
        <v>0</v>
      </c>
      <c r="G24" s="119">
        <v>0</v>
      </c>
      <c r="H24" s="119">
        <v>-453.04</v>
      </c>
    </row>
    <row r="25" spans="1:8" ht="15.6" customHeight="1" thickBot="1">
      <c r="A25" s="190" t="s">
        <v>107</v>
      </c>
      <c r="B25" s="191"/>
      <c r="C25" s="191"/>
      <c r="D25" s="191"/>
      <c r="E25" s="191"/>
      <c r="F25" s="120">
        <v>0</v>
      </c>
      <c r="G25" s="120">
        <v>0</v>
      </c>
      <c r="H25" s="120"/>
    </row>
    <row r="26" spans="1:8" ht="26.4" customHeight="1" thickBot="1">
      <c r="A26" s="189" t="s">
        <v>207</v>
      </c>
      <c r="B26" s="189"/>
      <c r="C26" s="189"/>
      <c r="D26" s="189"/>
      <c r="E26" s="189"/>
      <c r="F26" s="120">
        <v>0</v>
      </c>
      <c r="G26" s="120">
        <v>0</v>
      </c>
      <c r="H26" s="120">
        <f>H25+H24-H24</f>
        <v>0</v>
      </c>
    </row>
    <row r="27" spans="1:8" ht="25.2" customHeight="1">
      <c r="A27" s="78"/>
      <c r="B27" s="78"/>
      <c r="C27" s="78"/>
      <c r="D27" s="78"/>
      <c r="E27" s="78"/>
      <c r="F27" s="78"/>
      <c r="G27" s="78"/>
      <c r="H27" s="78"/>
    </row>
    <row r="28" spans="1:8" ht="20.399999999999999" customHeight="1">
      <c r="A28" s="77"/>
      <c r="B28" s="77"/>
      <c r="C28" s="77"/>
      <c r="D28" s="77"/>
      <c r="E28" s="77"/>
      <c r="F28" s="77"/>
      <c r="G28" s="77"/>
      <c r="H28" s="77"/>
    </row>
    <row r="29" spans="1:8" ht="25.5" customHeight="1"/>
    <row r="30" spans="1:8" ht="15" customHeight="1"/>
    <row r="31" spans="1:8" ht="11.25" customHeight="1"/>
    <row r="32" spans="1:8" ht="29.25" customHeight="1"/>
    <row r="35" ht="27" customHeight="1"/>
    <row r="37" ht="21.6" customHeight="1"/>
  </sheetData>
  <mergeCells count="22">
    <mergeCell ref="A26:E26"/>
    <mergeCell ref="A23:E23"/>
    <mergeCell ref="A25:E25"/>
    <mergeCell ref="A17:E17"/>
    <mergeCell ref="A18:E18"/>
    <mergeCell ref="A19:E19"/>
    <mergeCell ref="A1:H1"/>
    <mergeCell ref="A20:E20"/>
    <mergeCell ref="A22:H22"/>
    <mergeCell ref="A24:E24"/>
    <mergeCell ref="A12:E12"/>
    <mergeCell ref="A13:E13"/>
    <mergeCell ref="A11:E11"/>
    <mergeCell ref="A6:H6"/>
    <mergeCell ref="A15:H15"/>
    <mergeCell ref="A2:H2"/>
    <mergeCell ref="A4:H4"/>
    <mergeCell ref="A8:E8"/>
    <mergeCell ref="A9:E9"/>
    <mergeCell ref="A7:E7"/>
    <mergeCell ref="A16:E16"/>
    <mergeCell ref="A10:E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37E2-5885-4ADC-BA78-2A8DC1C4EE6F}">
  <dimension ref="A1:F34"/>
  <sheetViews>
    <sheetView topLeftCell="A7" workbookViewId="0">
      <selection activeCell="F12" sqref="F12"/>
    </sheetView>
  </sheetViews>
  <sheetFormatPr defaultRowHeight="14.4"/>
  <cols>
    <col min="1" max="1" width="7.21875" bestFit="1" customWidth="1"/>
    <col min="2" max="2" width="8" bestFit="1" customWidth="1"/>
    <col min="3" max="3" width="75.109375" customWidth="1"/>
    <col min="4" max="4" width="13.88671875" customWidth="1"/>
    <col min="5" max="5" width="17.109375" customWidth="1"/>
    <col min="6" max="6" width="16.88671875" bestFit="1" customWidth="1"/>
  </cols>
  <sheetData>
    <row r="1" spans="1:6" ht="14.4" customHeight="1">
      <c r="A1" s="171" t="s">
        <v>174</v>
      </c>
      <c r="B1" s="192"/>
      <c r="C1" s="192"/>
      <c r="D1" s="192"/>
      <c r="E1" s="192"/>
      <c r="F1" s="192"/>
    </row>
    <row r="2" spans="1:6" ht="17.399999999999999" customHeight="1">
      <c r="A2" s="194" t="s">
        <v>220</v>
      </c>
      <c r="B2" s="195"/>
      <c r="C2" s="195"/>
      <c r="D2" s="195"/>
      <c r="E2" s="195"/>
      <c r="F2" s="195"/>
    </row>
    <row r="3" spans="1:6" ht="15.6">
      <c r="A3" s="171" t="s">
        <v>24</v>
      </c>
      <c r="B3" s="171"/>
      <c r="C3" s="171"/>
      <c r="D3" s="171"/>
      <c r="E3" s="180"/>
      <c r="F3" s="180"/>
    </row>
    <row r="4" spans="1:6" ht="17.399999999999999">
      <c r="A4" s="72"/>
      <c r="B4" s="72"/>
      <c r="C4" s="72"/>
      <c r="D4" s="73"/>
      <c r="E4" s="74"/>
      <c r="F4" s="74"/>
    </row>
    <row r="5" spans="1:6" ht="15.6">
      <c r="A5" s="171" t="s">
        <v>7</v>
      </c>
      <c r="B5" s="172"/>
      <c r="C5" s="172"/>
      <c r="D5" s="172"/>
      <c r="E5" s="172"/>
      <c r="F5" s="172"/>
    </row>
    <row r="6" spans="1:6" ht="17.399999999999999">
      <c r="A6" s="72"/>
      <c r="B6" s="72"/>
      <c r="C6" s="72"/>
      <c r="D6" s="73"/>
      <c r="E6" s="74"/>
      <c r="F6" s="74"/>
    </row>
    <row r="7" spans="1:6" ht="15.6">
      <c r="A7" s="171" t="s">
        <v>192</v>
      </c>
      <c r="B7" s="193"/>
      <c r="C7" s="193"/>
      <c r="D7" s="193"/>
      <c r="E7" s="193"/>
      <c r="F7" s="193"/>
    </row>
    <row r="8" spans="1:6" ht="16.2" thickBot="1">
      <c r="A8" s="171"/>
      <c r="B8" s="193"/>
      <c r="C8" s="193"/>
      <c r="D8" s="193"/>
      <c r="E8" s="193"/>
      <c r="F8" s="193"/>
    </row>
    <row r="9" spans="1:6" ht="30" customHeight="1" thickBot="1">
      <c r="A9" s="97" t="s">
        <v>8</v>
      </c>
      <c r="B9" s="97" t="s">
        <v>9</v>
      </c>
      <c r="C9" s="97" t="s">
        <v>6</v>
      </c>
      <c r="D9" s="98" t="s">
        <v>210</v>
      </c>
      <c r="E9" s="98" t="s">
        <v>212</v>
      </c>
      <c r="F9" s="98" t="s">
        <v>213</v>
      </c>
    </row>
    <row r="10" spans="1:6" ht="30" customHeight="1" thickBot="1">
      <c r="A10" s="99">
        <v>6</v>
      </c>
      <c r="B10" s="99"/>
      <c r="C10" s="99" t="s">
        <v>1</v>
      </c>
      <c r="D10" s="100">
        <f>SUM(D11:D15)</f>
        <v>888434.17999999993</v>
      </c>
      <c r="E10" s="100">
        <f t="shared" ref="E10:F10" si="0">SUM(E11:E15)</f>
        <v>-2444.2299999999232</v>
      </c>
      <c r="F10" s="100">
        <f t="shared" si="0"/>
        <v>885989.95000000007</v>
      </c>
    </row>
    <row r="11" spans="1:6" ht="15" thickBot="1">
      <c r="A11" s="101"/>
      <c r="B11" s="101">
        <v>63</v>
      </c>
      <c r="C11" s="101" t="s">
        <v>30</v>
      </c>
      <c r="D11" s="102">
        <f>SUM(' Račun P I R po izvorima'!E11+0)</f>
        <v>776891.72</v>
      </c>
      <c r="E11" s="102">
        <f>SUM(F11-D11)</f>
        <v>1495.8400000000838</v>
      </c>
      <c r="F11" s="102">
        <v>778387.56</v>
      </c>
    </row>
    <row r="12" spans="1:6" ht="15.6" customHeight="1" thickBot="1">
      <c r="A12" s="101"/>
      <c r="B12" s="101">
        <v>64</v>
      </c>
      <c r="C12" s="101" t="s">
        <v>40</v>
      </c>
      <c r="D12" s="102">
        <f>SUM(' Račun P I R po izvorima'!E17+0)</f>
        <v>10</v>
      </c>
      <c r="E12" s="102">
        <f>SUM(' Račun P I R po izvorima'!F17+0)</f>
        <v>0</v>
      </c>
      <c r="F12" s="102">
        <f>SUM(' Račun P I R po izvorima'!G17+0)</f>
        <v>10</v>
      </c>
    </row>
    <row r="13" spans="1:6" ht="15.6" customHeight="1" thickBot="1">
      <c r="A13" s="103"/>
      <c r="B13" s="103">
        <v>65</v>
      </c>
      <c r="C13" s="104" t="s">
        <v>195</v>
      </c>
      <c r="D13" s="102">
        <f>SUM(' Račun P I R po izvorima'!E20+0)</f>
        <v>3000</v>
      </c>
      <c r="E13" s="102">
        <f>SUM(' Račun P I R po izvorima'!F20+0)</f>
        <v>0</v>
      </c>
      <c r="F13" s="102">
        <f>SUM(' Račun P I R po izvorima'!G20+0)</f>
        <v>3000</v>
      </c>
    </row>
    <row r="14" spans="1:6" ht="15" thickBot="1">
      <c r="A14" s="103"/>
      <c r="B14" s="103">
        <v>66</v>
      </c>
      <c r="C14" s="104" t="s">
        <v>196</v>
      </c>
      <c r="D14" s="102">
        <f>SUM(' Račun P I R po izvorima'!E24+0)</f>
        <v>2500</v>
      </c>
      <c r="E14" s="102">
        <f>SUM(' Račun P I R po izvorima'!F24+0)</f>
        <v>0</v>
      </c>
      <c r="F14" s="102">
        <f>SUM(' Račun P I R po izvorima'!G24+0)</f>
        <v>2500</v>
      </c>
    </row>
    <row r="15" spans="1:6" ht="15" customHeight="1" thickBot="1">
      <c r="A15" s="103"/>
      <c r="B15" s="103">
        <v>67</v>
      </c>
      <c r="C15" s="101" t="s">
        <v>31</v>
      </c>
      <c r="D15" s="102">
        <f>SUM(' Račun P I R po izvorima'!E28+0)</f>
        <v>106032.46</v>
      </c>
      <c r="E15" s="102">
        <f>SUM(' Račun P I R po izvorima'!F28+0)</f>
        <v>-3940.070000000007</v>
      </c>
      <c r="F15" s="102">
        <f>SUM(' Račun P I R po izvorima'!G28+0)</f>
        <v>102092.39</v>
      </c>
    </row>
    <row r="16" spans="1:6">
      <c r="A16" s="75"/>
      <c r="B16" s="75"/>
      <c r="C16" s="75"/>
      <c r="D16" s="76"/>
      <c r="E16" s="76"/>
      <c r="F16" s="76"/>
    </row>
    <row r="17" spans="1:6" ht="15.6">
      <c r="A17" s="171" t="s">
        <v>197</v>
      </c>
      <c r="B17" s="193"/>
      <c r="C17" s="193"/>
      <c r="D17" s="193"/>
      <c r="E17" s="193"/>
      <c r="F17" s="193"/>
    </row>
    <row r="18" spans="1:6" ht="16.2" thickBot="1">
      <c r="A18" s="171"/>
      <c r="B18" s="193"/>
      <c r="C18" s="193"/>
      <c r="D18" s="193"/>
      <c r="E18" s="193"/>
      <c r="F18" s="193"/>
    </row>
    <row r="19" spans="1:6" ht="30" customHeight="1" thickBot="1">
      <c r="A19" s="97" t="s">
        <v>8</v>
      </c>
      <c r="B19" s="97" t="s">
        <v>9</v>
      </c>
      <c r="C19" s="97" t="s">
        <v>6</v>
      </c>
      <c r="D19" s="105" t="s">
        <v>193</v>
      </c>
      <c r="E19" s="105" t="s">
        <v>208</v>
      </c>
      <c r="F19" s="105" t="s">
        <v>194</v>
      </c>
    </row>
    <row r="20" spans="1:6" ht="15" thickBot="1">
      <c r="A20" s="97"/>
      <c r="B20" s="97"/>
      <c r="C20" s="106" t="s">
        <v>209</v>
      </c>
      <c r="D20" s="107">
        <f>D21+D26</f>
        <v>888434.17999999993</v>
      </c>
      <c r="E20" s="107">
        <f t="shared" ref="E20:F20" si="1">E21+E26</f>
        <v>-1991.1900000000014</v>
      </c>
      <c r="F20" s="107">
        <f t="shared" si="1"/>
        <v>886442.99</v>
      </c>
    </row>
    <row r="21" spans="1:6" ht="30" customHeight="1" thickBot="1">
      <c r="A21" s="99">
        <v>3</v>
      </c>
      <c r="B21" s="99"/>
      <c r="C21" s="99" t="s">
        <v>15</v>
      </c>
      <c r="D21" s="108">
        <f>SUM(D22:D25)</f>
        <v>881434.17999999993</v>
      </c>
      <c r="E21" s="108">
        <f>SUM(E22:E25)</f>
        <v>-5229.9400000000014</v>
      </c>
      <c r="F21" s="108">
        <f>SUM(F22:F25)</f>
        <v>876204.24</v>
      </c>
    </row>
    <row r="22" spans="1:6" ht="15" thickBot="1">
      <c r="A22" s="109"/>
      <c r="B22" s="101">
        <v>31</v>
      </c>
      <c r="C22" s="101" t="s">
        <v>16</v>
      </c>
      <c r="D22" s="110">
        <f>SUM(' Račun P I R po izvorima'!E40+0)</f>
        <v>753840.46</v>
      </c>
      <c r="E22" s="110">
        <f>SUM(' Račun P I R po izvorima'!F40+0)</f>
        <v>0</v>
      </c>
      <c r="F22" s="110">
        <f>SUM(' Račun P I R po izvorima'!G40+0)</f>
        <v>753840.46</v>
      </c>
    </row>
    <row r="23" spans="1:6" ht="15" thickBot="1">
      <c r="A23" s="103"/>
      <c r="B23" s="103">
        <v>32</v>
      </c>
      <c r="C23" s="103" t="s">
        <v>25</v>
      </c>
      <c r="D23" s="110">
        <f>SUM(' Račun P I R po izvorima'!E54+0)</f>
        <v>126799.72</v>
      </c>
      <c r="E23" s="110">
        <f>SUM(' Račun P I R po izvorima'!F54+0)</f>
        <v>-5190.920000000001</v>
      </c>
      <c r="F23" s="110">
        <f>SUM(' Račun P I R po izvorima'!G54+0)</f>
        <v>121608.80000000002</v>
      </c>
    </row>
    <row r="24" spans="1:6" ht="15" thickBot="1">
      <c r="A24" s="103"/>
      <c r="B24" s="103">
        <v>34</v>
      </c>
      <c r="C24" s="103" t="s">
        <v>198</v>
      </c>
      <c r="D24" s="110">
        <f>SUM(' Račun P I R po izvorima'!E72+0)</f>
        <v>560</v>
      </c>
      <c r="E24" s="110">
        <f>SUM(' Račun P I R po izvorima'!F72+0)</f>
        <v>-39.020000000000003</v>
      </c>
      <c r="F24" s="110">
        <f>SUM(' Račun P I R po izvorima'!G72+0)</f>
        <v>520.98</v>
      </c>
    </row>
    <row r="25" spans="1:6" ht="15" thickBot="1">
      <c r="A25" s="103"/>
      <c r="B25" s="103">
        <v>38</v>
      </c>
      <c r="C25" s="111" t="s">
        <v>55</v>
      </c>
      <c r="D25" s="110">
        <f>SUM(' Račun P I R po izvorima'!E94+0)</f>
        <v>234</v>
      </c>
      <c r="E25" s="110">
        <f>SUM(' Račun P I R po izvorima'!F94+0)</f>
        <v>0</v>
      </c>
      <c r="F25" s="110">
        <f>SUM(' Račun P I R po izvorima'!G94+0)</f>
        <v>234</v>
      </c>
    </row>
    <row r="26" spans="1:6" ht="30" customHeight="1" thickBot="1">
      <c r="A26" s="112">
        <v>4</v>
      </c>
      <c r="B26" s="112"/>
      <c r="C26" s="113" t="s">
        <v>17</v>
      </c>
      <c r="D26" s="108">
        <f>SUM(D27+0)</f>
        <v>7000</v>
      </c>
      <c r="E26" s="108">
        <f>SUM(E27+0)</f>
        <v>3238.75</v>
      </c>
      <c r="F26" s="108">
        <f>SUM(F27+0)</f>
        <v>10238.75</v>
      </c>
    </row>
    <row r="27" spans="1:6" ht="15" thickBot="1">
      <c r="A27" s="101"/>
      <c r="B27" s="101">
        <v>42</v>
      </c>
      <c r="C27" s="114" t="s">
        <v>199</v>
      </c>
      <c r="D27" s="110">
        <f>SUM(' Račun P I R po izvorima'!E106+0)</f>
        <v>7000</v>
      </c>
      <c r="E27" s="110">
        <f>SUM(' Račun P I R po izvorima'!F106+0)</f>
        <v>3238.75</v>
      </c>
      <c r="F27" s="110">
        <f>SUM(' Račun P I R po izvorima'!G106+0)</f>
        <v>10238.75</v>
      </c>
    </row>
    <row r="28" spans="1:6" ht="30" customHeight="1"/>
    <row r="29" spans="1:6" ht="30" customHeight="1"/>
    <row r="30" spans="1:6" ht="30" customHeight="1"/>
    <row r="31" spans="1:6" ht="30" customHeight="1"/>
    <row r="32" spans="1:6" ht="30" customHeight="1"/>
    <row r="33" ht="30" customHeight="1"/>
    <row r="34" ht="30" customHeight="1"/>
  </sheetData>
  <mergeCells count="8">
    <mergeCell ref="A1:F1"/>
    <mergeCell ref="A3:F3"/>
    <mergeCell ref="A5:F5"/>
    <mergeCell ref="A8:F8"/>
    <mergeCell ref="A18:F18"/>
    <mergeCell ref="A2:F2"/>
    <mergeCell ref="A17:F17"/>
    <mergeCell ref="A7:F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1"/>
  <sheetViews>
    <sheetView workbookViewId="0">
      <selection activeCell="F11" sqref="F11"/>
    </sheetView>
  </sheetViews>
  <sheetFormatPr defaultRowHeight="14.4"/>
  <cols>
    <col min="1" max="1" width="7.21875" bestFit="1" customWidth="1"/>
    <col min="2" max="2" width="8" bestFit="1" customWidth="1"/>
    <col min="3" max="3" width="6.6640625" bestFit="1" customWidth="1"/>
    <col min="4" max="4" width="62.44140625" customWidth="1"/>
    <col min="5" max="10" width="15.77734375" customWidth="1"/>
    <col min="12" max="12" width="10.109375" customWidth="1"/>
  </cols>
  <sheetData>
    <row r="1" spans="1:10" ht="17.399999999999999">
      <c r="A1" s="198" t="s">
        <v>174</v>
      </c>
      <c r="B1" s="199"/>
      <c r="C1" s="199"/>
      <c r="D1" s="199"/>
      <c r="E1" s="199"/>
      <c r="F1" s="199"/>
      <c r="G1" s="199"/>
      <c r="H1" s="85"/>
      <c r="I1" s="85"/>
      <c r="J1" s="85"/>
    </row>
    <row r="2" spans="1:10" ht="18" customHeight="1">
      <c r="A2" s="202" t="s">
        <v>184</v>
      </c>
      <c r="B2" s="203"/>
      <c r="C2" s="203"/>
      <c r="D2" s="203"/>
      <c r="E2" s="203"/>
      <c r="F2" s="203"/>
      <c r="G2" s="203"/>
      <c r="H2" s="86"/>
      <c r="I2" s="86"/>
      <c r="J2" s="19"/>
    </row>
    <row r="3" spans="1:10" ht="15.75" customHeight="1">
      <c r="A3" s="198" t="s">
        <v>24</v>
      </c>
      <c r="B3" s="200"/>
      <c r="C3" s="200"/>
      <c r="D3" s="200"/>
      <c r="E3" s="200"/>
      <c r="F3" s="200"/>
      <c r="G3" s="200"/>
      <c r="H3" s="87"/>
      <c r="I3" s="87"/>
      <c r="J3" s="87"/>
    </row>
    <row r="4" spans="1:10" ht="17.399999999999999">
      <c r="A4" s="86"/>
      <c r="B4" s="86"/>
      <c r="C4" s="86"/>
      <c r="D4" s="86"/>
      <c r="E4" s="86"/>
      <c r="F4" s="86"/>
      <c r="G4" s="86"/>
      <c r="H4" s="88"/>
      <c r="I4" s="88"/>
      <c r="J4" s="19"/>
    </row>
    <row r="5" spans="1:10" ht="18" customHeight="1">
      <c r="A5" s="198" t="s">
        <v>200</v>
      </c>
      <c r="B5" s="200"/>
      <c r="C5" s="200"/>
      <c r="D5" s="200"/>
      <c r="E5" s="200"/>
      <c r="F5" s="200"/>
      <c r="G5" s="200"/>
      <c r="H5" s="87"/>
      <c r="I5" s="87"/>
      <c r="J5" s="87"/>
    </row>
    <row r="6" spans="1:10" ht="17.399999999999999">
      <c r="A6" s="86"/>
      <c r="B6" s="86"/>
      <c r="C6" s="86"/>
      <c r="D6" s="86"/>
      <c r="E6" s="86"/>
      <c r="F6" s="86"/>
      <c r="G6" s="86"/>
      <c r="H6" s="88"/>
      <c r="I6" s="88"/>
      <c r="J6" s="19"/>
    </row>
    <row r="7" spans="1:10" ht="15.75" customHeight="1">
      <c r="A7" s="198" t="s">
        <v>1</v>
      </c>
      <c r="B7" s="200"/>
      <c r="C7" s="200"/>
      <c r="D7" s="200"/>
      <c r="E7" s="200"/>
      <c r="F7" s="200"/>
      <c r="G7" s="200"/>
      <c r="H7" s="87"/>
      <c r="I7" s="87"/>
      <c r="J7" s="87"/>
    </row>
    <row r="8" spans="1:10" ht="18" thickBot="1">
      <c r="A8" s="86"/>
      <c r="B8" s="86"/>
      <c r="C8" s="86"/>
      <c r="D8" s="86"/>
      <c r="E8" s="86"/>
      <c r="F8" s="86"/>
      <c r="G8" s="86"/>
      <c r="H8" s="88"/>
      <c r="I8" s="88"/>
      <c r="J8" s="19"/>
    </row>
    <row r="9" spans="1:10" ht="31.2" customHeight="1" thickBot="1">
      <c r="A9" s="121" t="s">
        <v>8</v>
      </c>
      <c r="B9" s="121" t="s">
        <v>9</v>
      </c>
      <c r="C9" s="121" t="s">
        <v>10</v>
      </c>
      <c r="D9" s="121" t="s">
        <v>6</v>
      </c>
      <c r="E9" s="98" t="s">
        <v>210</v>
      </c>
      <c r="F9" s="98" t="s">
        <v>212</v>
      </c>
      <c r="G9" s="98" t="s">
        <v>213</v>
      </c>
      <c r="H9" s="19"/>
      <c r="I9" s="19"/>
      <c r="J9" s="19"/>
    </row>
    <row r="10" spans="1:10" ht="28.05" customHeight="1" thickBot="1">
      <c r="A10" s="89">
        <v>6</v>
      </c>
      <c r="B10" s="89"/>
      <c r="C10" s="89"/>
      <c r="D10" s="89" t="s">
        <v>11</v>
      </c>
      <c r="E10" s="25">
        <f>SUM(E11+E17+E20+E24+E2+E28)</f>
        <v>888434.17999999993</v>
      </c>
      <c r="F10" s="22">
        <f>F11+F17+F20+F24+F28</f>
        <v>-2444.2300000000396</v>
      </c>
      <c r="G10" s="22">
        <f>G11+G17+G20+G24+G28</f>
        <v>885989.95</v>
      </c>
      <c r="H10" s="19"/>
      <c r="I10" s="19"/>
      <c r="J10" s="19"/>
    </row>
    <row r="11" spans="1:10" ht="28.05" customHeight="1" thickBot="1">
      <c r="A11" s="122"/>
      <c r="B11" s="123">
        <v>63</v>
      </c>
      <c r="C11" s="123"/>
      <c r="D11" s="123" t="s">
        <v>30</v>
      </c>
      <c r="E11" s="124">
        <f t="shared" ref="E11:G11" si="0">SUM(E12:E15)</f>
        <v>776891.72</v>
      </c>
      <c r="F11" s="125">
        <f t="shared" si="0"/>
        <v>1495.8399999999674</v>
      </c>
      <c r="G11" s="125">
        <f t="shared" si="0"/>
        <v>778387.55999999994</v>
      </c>
      <c r="H11" s="19"/>
      <c r="I11" s="19"/>
      <c r="J11" s="19"/>
    </row>
    <row r="12" spans="1:10" ht="28.05" customHeight="1" thickBot="1">
      <c r="A12" s="122"/>
      <c r="B12" s="126"/>
      <c r="C12" s="126" t="s">
        <v>163</v>
      </c>
      <c r="D12" s="126" t="s">
        <v>140</v>
      </c>
      <c r="E12" s="127">
        <f>SUM(E45+E62)</f>
        <v>3789.02</v>
      </c>
      <c r="F12" s="128">
        <f>SUM(G12-E12)</f>
        <v>0</v>
      </c>
      <c r="G12" s="128">
        <v>3789.02</v>
      </c>
      <c r="H12" s="19"/>
      <c r="I12" s="19"/>
      <c r="J12" s="19"/>
    </row>
    <row r="13" spans="1:10" ht="28.05" customHeight="1" thickBot="1">
      <c r="A13" s="122"/>
      <c r="B13" s="126"/>
      <c r="C13" s="129" t="s">
        <v>49</v>
      </c>
      <c r="D13" s="129" t="s">
        <v>50</v>
      </c>
      <c r="E13" s="127">
        <f>SUM(E47+E64)</f>
        <v>21471.1</v>
      </c>
      <c r="F13" s="128">
        <f>SUM(G13-E13)</f>
        <v>0</v>
      </c>
      <c r="G13" s="128">
        <v>21471.1</v>
      </c>
      <c r="H13" s="19"/>
      <c r="I13" s="19"/>
      <c r="J13" s="19"/>
    </row>
    <row r="14" spans="1:10" ht="28.05" customHeight="1" thickBot="1">
      <c r="A14" s="130"/>
      <c r="B14" s="129"/>
      <c r="C14" s="129" t="s">
        <v>34</v>
      </c>
      <c r="D14" s="129" t="s">
        <v>35</v>
      </c>
      <c r="E14" s="131">
        <v>751631.6</v>
      </c>
      <c r="F14" s="128">
        <f>SUM(G14-E14)</f>
        <v>1495.8399999999674</v>
      </c>
      <c r="G14" s="128">
        <v>753127.44</v>
      </c>
      <c r="H14" s="19"/>
      <c r="I14" s="19"/>
      <c r="J14" s="19"/>
    </row>
    <row r="15" spans="1:10" s="4" customFormat="1" ht="28.05" customHeight="1" thickBot="1">
      <c r="A15" s="130"/>
      <c r="B15" s="132"/>
      <c r="C15" s="129" t="s">
        <v>36</v>
      </c>
      <c r="D15" s="129" t="s">
        <v>37</v>
      </c>
      <c r="E15" s="131">
        <v>0</v>
      </c>
      <c r="F15" s="128">
        <v>0</v>
      </c>
      <c r="G15" s="128">
        <v>0</v>
      </c>
      <c r="H15" s="90"/>
      <c r="I15" s="90"/>
      <c r="J15" s="90"/>
    </row>
    <row r="16" spans="1:10" ht="16.2" thickBot="1">
      <c r="A16" s="143"/>
      <c r="B16" s="144"/>
      <c r="C16" s="145"/>
      <c r="D16" s="145"/>
      <c r="E16" s="146"/>
      <c r="F16" s="146"/>
      <c r="G16" s="146"/>
      <c r="H16" s="19"/>
      <c r="I16" s="19"/>
      <c r="J16" s="19"/>
    </row>
    <row r="17" spans="1:10" s="4" customFormat="1" ht="28.05" customHeight="1" thickBot="1">
      <c r="A17" s="133"/>
      <c r="B17" s="123">
        <v>64</v>
      </c>
      <c r="C17" s="123"/>
      <c r="D17" s="123" t="s">
        <v>40</v>
      </c>
      <c r="E17" s="124">
        <f>E18+0</f>
        <v>10</v>
      </c>
      <c r="F17" s="125">
        <f>SUM(F18+0)</f>
        <v>0</v>
      </c>
      <c r="G17" s="125">
        <f>SUM(G18+0)</f>
        <v>10</v>
      </c>
      <c r="H17" s="90"/>
      <c r="I17" s="90"/>
      <c r="J17" s="90"/>
    </row>
    <row r="18" spans="1:10" ht="28.8" customHeight="1" thickBot="1">
      <c r="A18" s="134"/>
      <c r="B18" s="126"/>
      <c r="C18" s="126" t="s">
        <v>41</v>
      </c>
      <c r="D18" s="126" t="s">
        <v>42</v>
      </c>
      <c r="E18" s="127">
        <v>10</v>
      </c>
      <c r="F18" s="128">
        <v>0</v>
      </c>
      <c r="G18" s="128">
        <v>10</v>
      </c>
      <c r="H18" s="19"/>
      <c r="I18" s="19"/>
      <c r="J18" s="19"/>
    </row>
    <row r="19" spans="1:10" ht="16.2" thickBot="1">
      <c r="A19" s="143"/>
      <c r="B19" s="144"/>
      <c r="C19" s="145"/>
      <c r="D19" s="145"/>
      <c r="E19" s="146"/>
      <c r="F19" s="146"/>
      <c r="G19" s="146"/>
      <c r="H19" s="19"/>
      <c r="I19" s="19"/>
      <c r="J19" s="19"/>
    </row>
    <row r="20" spans="1:10" s="4" customFormat="1" ht="28.05" customHeight="1" thickBot="1">
      <c r="A20" s="133"/>
      <c r="B20" s="123">
        <v>65</v>
      </c>
      <c r="C20" s="123"/>
      <c r="D20" s="123" t="s">
        <v>195</v>
      </c>
      <c r="E20" s="124">
        <f>SUM(E21:E22)</f>
        <v>3000</v>
      </c>
      <c r="F20" s="125">
        <v>0</v>
      </c>
      <c r="G20" s="125">
        <f>SUM(G21:G22)</f>
        <v>3000</v>
      </c>
      <c r="H20" s="90"/>
      <c r="I20" s="90"/>
      <c r="J20" s="90"/>
    </row>
    <row r="21" spans="1:10" s="4" customFormat="1" ht="30" customHeight="1" thickBot="1">
      <c r="A21" s="134"/>
      <c r="B21" s="126"/>
      <c r="C21" s="126" t="s">
        <v>41</v>
      </c>
      <c r="D21" s="126" t="s">
        <v>42</v>
      </c>
      <c r="E21" s="127">
        <v>0</v>
      </c>
      <c r="F21" s="128">
        <v>0</v>
      </c>
      <c r="G21" s="128">
        <v>0</v>
      </c>
      <c r="H21" s="90"/>
      <c r="I21" s="90"/>
      <c r="J21" s="90"/>
    </row>
    <row r="22" spans="1:10" ht="28.05" customHeight="1" thickBot="1">
      <c r="A22" s="130"/>
      <c r="B22" s="129"/>
      <c r="C22" s="129" t="s">
        <v>38</v>
      </c>
      <c r="D22" s="135" t="s">
        <v>39</v>
      </c>
      <c r="E22" s="136">
        <v>3000</v>
      </c>
      <c r="F22" s="128">
        <v>0</v>
      </c>
      <c r="G22" s="128">
        <v>3000</v>
      </c>
      <c r="H22" s="19"/>
      <c r="I22" s="19"/>
      <c r="J22" s="19"/>
    </row>
    <row r="23" spans="1:10" ht="16.2" thickBot="1">
      <c r="A23" s="143"/>
      <c r="B23" s="144"/>
      <c r="C23" s="145"/>
      <c r="D23" s="145"/>
      <c r="E23" s="146"/>
      <c r="F23" s="146"/>
      <c r="G23" s="146"/>
      <c r="H23" s="19"/>
      <c r="I23" s="19"/>
      <c r="J23" s="19"/>
    </row>
    <row r="24" spans="1:10" ht="28.8" customHeight="1" thickBot="1">
      <c r="A24" s="133"/>
      <c r="B24" s="123">
        <v>66</v>
      </c>
      <c r="C24" s="123"/>
      <c r="D24" s="123" t="s">
        <v>43</v>
      </c>
      <c r="E24" s="124">
        <f t="shared" ref="E24:G24" si="1">SUM(E25:E26)</f>
        <v>2500</v>
      </c>
      <c r="F24" s="125">
        <f t="shared" si="1"/>
        <v>0</v>
      </c>
      <c r="G24" s="125">
        <f t="shared" si="1"/>
        <v>2500</v>
      </c>
      <c r="H24" s="19"/>
      <c r="I24" s="19"/>
      <c r="J24" s="19"/>
    </row>
    <row r="25" spans="1:10" ht="28.05" customHeight="1" thickBot="1">
      <c r="A25" s="134"/>
      <c r="B25" s="126"/>
      <c r="C25" s="126" t="s">
        <v>41</v>
      </c>
      <c r="D25" s="126" t="s">
        <v>42</v>
      </c>
      <c r="E25" s="127">
        <v>2500</v>
      </c>
      <c r="F25" s="128">
        <v>0</v>
      </c>
      <c r="G25" s="128">
        <v>2500</v>
      </c>
      <c r="H25" s="19"/>
      <c r="I25" s="19"/>
      <c r="J25" s="19"/>
    </row>
    <row r="26" spans="1:10" ht="28.05" customHeight="1" thickBot="1">
      <c r="A26" s="134"/>
      <c r="B26" s="126"/>
      <c r="C26" s="126" t="s">
        <v>44</v>
      </c>
      <c r="D26" s="126" t="s">
        <v>45</v>
      </c>
      <c r="E26" s="127">
        <v>0</v>
      </c>
      <c r="F26" s="128">
        <v>0</v>
      </c>
      <c r="G26" s="128">
        <v>0</v>
      </c>
      <c r="H26" s="19"/>
      <c r="I26" s="19"/>
      <c r="J26" s="19"/>
    </row>
    <row r="27" spans="1:10" ht="16.2" thickBot="1">
      <c r="A27" s="143"/>
      <c r="B27" s="144"/>
      <c r="C27" s="145"/>
      <c r="D27" s="145"/>
      <c r="E27" s="146"/>
      <c r="F27" s="146"/>
      <c r="G27" s="146"/>
      <c r="H27" s="19"/>
      <c r="I27" s="19"/>
      <c r="J27" s="19"/>
    </row>
    <row r="28" spans="1:10" ht="28.05" customHeight="1" thickBot="1">
      <c r="A28" s="133"/>
      <c r="B28" s="132">
        <v>67</v>
      </c>
      <c r="C28" s="132"/>
      <c r="D28" s="123" t="s">
        <v>31</v>
      </c>
      <c r="E28" s="124">
        <f t="shared" ref="E28:G28" si="2">SUM(E29:E32)</f>
        <v>106032.46</v>
      </c>
      <c r="F28" s="125">
        <f t="shared" si="2"/>
        <v>-3940.070000000007</v>
      </c>
      <c r="G28" s="125">
        <f t="shared" si="2"/>
        <v>102092.39</v>
      </c>
      <c r="H28" s="19"/>
      <c r="I28" s="19"/>
      <c r="J28" s="19"/>
    </row>
    <row r="29" spans="1:10" ht="27.6" customHeight="1" thickBot="1">
      <c r="A29" s="137"/>
      <c r="B29" s="126"/>
      <c r="C29" s="129" t="s">
        <v>46</v>
      </c>
      <c r="D29" s="129" t="s">
        <v>12</v>
      </c>
      <c r="E29" s="131">
        <f>SUM(E41+E55+E73+E84+E95)</f>
        <v>33944.639999999999</v>
      </c>
      <c r="F29" s="128">
        <f>SUM(F41+F55+F73+F84+F95)</f>
        <v>774</v>
      </c>
      <c r="G29" s="128">
        <f>SUM(E29+F29)</f>
        <v>34718.639999999999</v>
      </c>
      <c r="H29" s="19"/>
      <c r="I29" s="19"/>
      <c r="J29" s="19"/>
    </row>
    <row r="30" spans="1:10" ht="27.6" customHeight="1" thickBot="1">
      <c r="A30" s="137"/>
      <c r="B30" s="126"/>
      <c r="C30" s="129" t="s">
        <v>51</v>
      </c>
      <c r="D30" s="129" t="s">
        <v>52</v>
      </c>
      <c r="E30" s="131">
        <f>SUM(E43+E59+E75)</f>
        <v>72087.820000000007</v>
      </c>
      <c r="F30" s="128">
        <f>G30-E30</f>
        <v>-4714.070000000007</v>
      </c>
      <c r="G30" s="128">
        <v>67373.75</v>
      </c>
      <c r="H30" s="19"/>
      <c r="I30" s="19"/>
      <c r="J30" s="19"/>
    </row>
    <row r="31" spans="1:10" ht="28.05" customHeight="1" thickBot="1">
      <c r="A31" s="130"/>
      <c r="B31" s="129"/>
      <c r="C31" s="129" t="s">
        <v>38</v>
      </c>
      <c r="D31" s="135" t="s">
        <v>39</v>
      </c>
      <c r="E31" s="136">
        <v>0</v>
      </c>
      <c r="F31" s="128">
        <v>0</v>
      </c>
      <c r="G31" s="128">
        <v>0</v>
      </c>
      <c r="H31" s="19"/>
      <c r="I31" s="19"/>
      <c r="J31" s="19"/>
    </row>
    <row r="32" spans="1:10" ht="27.6" customHeight="1" thickBot="1">
      <c r="A32" s="130"/>
      <c r="B32" s="132"/>
      <c r="C32" s="129" t="s">
        <v>49</v>
      </c>
      <c r="D32" s="129" t="s">
        <v>50</v>
      </c>
      <c r="E32" s="131">
        <v>0</v>
      </c>
      <c r="F32" s="128">
        <v>0</v>
      </c>
      <c r="G32" s="128">
        <v>0</v>
      </c>
      <c r="H32" s="19"/>
      <c r="I32" s="19"/>
      <c r="J32" s="19"/>
    </row>
    <row r="33" spans="1:10" ht="16.2" thickBot="1">
      <c r="A33" s="138"/>
      <c r="B33" s="138"/>
      <c r="C33" s="138"/>
      <c r="D33" s="139"/>
      <c r="E33" s="25"/>
      <c r="F33" s="22"/>
      <c r="G33" s="22"/>
      <c r="H33" s="87"/>
      <c r="I33" s="87"/>
      <c r="J33" s="87"/>
    </row>
    <row r="34" spans="1:10" ht="28.05" customHeight="1">
      <c r="A34" s="19"/>
      <c r="B34" s="19"/>
      <c r="C34" s="19"/>
      <c r="D34" s="19"/>
      <c r="E34" s="19"/>
      <c r="F34" s="19"/>
      <c r="G34" s="19"/>
      <c r="H34" s="88"/>
      <c r="I34" s="88"/>
      <c r="J34" s="19"/>
    </row>
    <row r="35" spans="1:10" ht="28.05" customHeight="1">
      <c r="A35" s="198" t="s">
        <v>13</v>
      </c>
      <c r="B35" s="201"/>
      <c r="C35" s="201"/>
      <c r="D35" s="201"/>
      <c r="E35" s="201"/>
      <c r="F35" s="201"/>
      <c r="G35" s="201"/>
      <c r="H35" s="19"/>
      <c r="I35" s="19"/>
      <c r="J35" s="19"/>
    </row>
    <row r="36" spans="1:10" ht="28.05" customHeight="1" thickBot="1">
      <c r="A36" s="86"/>
      <c r="B36" s="86"/>
      <c r="C36" s="86"/>
      <c r="D36" s="86"/>
      <c r="E36" s="86"/>
      <c r="F36" s="86"/>
      <c r="G36" s="86"/>
      <c r="H36" s="19"/>
      <c r="I36" s="19"/>
      <c r="J36" s="19"/>
    </row>
    <row r="37" spans="1:10" ht="28.05" customHeight="1" thickBot="1">
      <c r="A37" s="121" t="s">
        <v>8</v>
      </c>
      <c r="B37" s="121" t="s">
        <v>9</v>
      </c>
      <c r="C37" s="121" t="s">
        <v>10</v>
      </c>
      <c r="D37" s="121" t="s">
        <v>14</v>
      </c>
      <c r="E37" s="140" t="s">
        <v>181</v>
      </c>
      <c r="F37" s="140" t="s">
        <v>182</v>
      </c>
      <c r="G37" s="140" t="s">
        <v>183</v>
      </c>
      <c r="H37" s="19"/>
      <c r="I37" s="19"/>
      <c r="J37" s="19"/>
    </row>
    <row r="38" spans="1:10" ht="28.05" customHeight="1" thickBot="1">
      <c r="A38" s="196" t="s">
        <v>164</v>
      </c>
      <c r="B38" s="197"/>
      <c r="C38" s="197"/>
      <c r="D38" s="197"/>
      <c r="E38" s="141">
        <f>SUM(E39+E105)</f>
        <v>888434.17999999993</v>
      </c>
      <c r="F38" s="141">
        <f>SUM(F39+F105)</f>
        <v>-1991.1900000000014</v>
      </c>
      <c r="G38" s="141">
        <f>SUM(G39+G105)</f>
        <v>886442.99</v>
      </c>
      <c r="H38" s="19"/>
      <c r="I38" s="19"/>
      <c r="J38" s="19"/>
    </row>
    <row r="39" spans="1:10" ht="28.05" customHeight="1" thickBot="1">
      <c r="A39" s="123">
        <v>3</v>
      </c>
      <c r="B39" s="123"/>
      <c r="C39" s="123"/>
      <c r="D39" s="123" t="s">
        <v>15</v>
      </c>
      <c r="E39" s="125">
        <f>SUM(E40+E54+E72+E83+E94)</f>
        <v>881434.17999999993</v>
      </c>
      <c r="F39" s="125">
        <f>SUM(F40+F54+F72+F83+F94)</f>
        <v>-5229.9400000000014</v>
      </c>
      <c r="G39" s="125">
        <f>SUM(G40+G54+G72+G83+G94)</f>
        <v>876204.24</v>
      </c>
      <c r="H39" s="19"/>
      <c r="I39" s="19"/>
      <c r="J39" s="19"/>
    </row>
    <row r="40" spans="1:10" ht="28.05" customHeight="1" thickBot="1">
      <c r="A40" s="122"/>
      <c r="B40" s="123">
        <v>31</v>
      </c>
      <c r="C40" s="126"/>
      <c r="D40" s="123" t="s">
        <v>16</v>
      </c>
      <c r="E40" s="125">
        <f>SUM(E41:E52)</f>
        <v>753840.46</v>
      </c>
      <c r="F40" s="125">
        <f>SUM(F42:F52)</f>
        <v>0</v>
      </c>
      <c r="G40" s="125">
        <f>SUM(G41:G52)</f>
        <v>753840.46</v>
      </c>
      <c r="H40" s="19"/>
      <c r="I40" s="19"/>
      <c r="J40" s="19"/>
    </row>
    <row r="41" spans="1:10" ht="28.05" customHeight="1" thickBot="1">
      <c r="A41" s="130"/>
      <c r="B41" s="129"/>
      <c r="C41" s="129" t="s">
        <v>162</v>
      </c>
      <c r="D41" s="129" t="s">
        <v>12</v>
      </c>
      <c r="E41" s="128">
        <v>31215.61</v>
      </c>
      <c r="F41" s="128">
        <f>SUM('Posebni dio'!D21+'Posebni dio'!D28)</f>
        <v>0</v>
      </c>
      <c r="G41" s="128">
        <f>SUM('Posebni dio'!E21+'Posebni dio'!E28)</f>
        <v>31215.61</v>
      </c>
      <c r="H41" s="19"/>
      <c r="I41" s="19"/>
      <c r="J41" s="19"/>
    </row>
    <row r="42" spans="1:10" ht="28.05" customHeight="1" thickBot="1">
      <c r="A42" s="130"/>
      <c r="B42" s="129"/>
      <c r="C42" s="142" t="s">
        <v>148</v>
      </c>
      <c r="D42" s="126" t="s">
        <v>42</v>
      </c>
      <c r="E42" s="128">
        <v>0</v>
      </c>
      <c r="F42" s="128">
        <v>0</v>
      </c>
      <c r="G42" s="128">
        <v>0</v>
      </c>
      <c r="H42" s="19"/>
      <c r="I42" s="19"/>
      <c r="J42" s="19"/>
    </row>
    <row r="43" spans="1:10" ht="28.05" customHeight="1" thickBot="1">
      <c r="A43" s="137"/>
      <c r="B43" s="126"/>
      <c r="C43" s="129" t="s">
        <v>152</v>
      </c>
      <c r="D43" s="129" t="s">
        <v>52</v>
      </c>
      <c r="E43" s="128">
        <v>0</v>
      </c>
      <c r="F43" s="128">
        <v>0</v>
      </c>
      <c r="G43" s="128">
        <v>0</v>
      </c>
      <c r="H43" s="19"/>
      <c r="I43" s="19"/>
      <c r="J43" s="19"/>
    </row>
    <row r="44" spans="1:10" s="4" customFormat="1" ht="28.05" customHeight="1" thickBot="1">
      <c r="A44" s="130"/>
      <c r="B44" s="129"/>
      <c r="C44" s="129" t="s">
        <v>150</v>
      </c>
      <c r="D44" s="135" t="s">
        <v>39</v>
      </c>
      <c r="E44" s="128">
        <v>0</v>
      </c>
      <c r="F44" s="128">
        <v>0</v>
      </c>
      <c r="G44" s="128">
        <v>0</v>
      </c>
      <c r="H44" s="90"/>
      <c r="I44" s="90"/>
      <c r="J44" s="90"/>
    </row>
    <row r="45" spans="1:10" ht="28.05" customHeight="1" thickBot="1">
      <c r="A45" s="130"/>
      <c r="B45" s="129"/>
      <c r="C45" s="129" t="s">
        <v>154</v>
      </c>
      <c r="D45" s="135" t="s">
        <v>140</v>
      </c>
      <c r="E45" s="128">
        <v>3618.73</v>
      </c>
      <c r="F45" s="128">
        <v>-354.53</v>
      </c>
      <c r="G45" s="128">
        <f>SUM('Posebni dio'!E90+0)</f>
        <v>3264.2</v>
      </c>
      <c r="H45" s="19"/>
      <c r="I45" s="19"/>
      <c r="J45" s="19"/>
    </row>
    <row r="46" spans="1:10" ht="28.05" customHeight="1" thickBot="1">
      <c r="A46" s="130"/>
      <c r="B46" s="132"/>
      <c r="C46" s="129" t="s">
        <v>169</v>
      </c>
      <c r="D46" s="135" t="s">
        <v>168</v>
      </c>
      <c r="E46" s="128">
        <v>0</v>
      </c>
      <c r="F46" s="128">
        <v>354.53</v>
      </c>
      <c r="G46" s="128">
        <f>SUM('Posebni dio'!E127+0)</f>
        <v>354.53</v>
      </c>
      <c r="H46" s="19"/>
      <c r="I46" s="19"/>
      <c r="J46" s="19"/>
    </row>
    <row r="47" spans="1:10" ht="28.05" customHeight="1" thickBot="1">
      <c r="A47" s="130"/>
      <c r="B47" s="129"/>
      <c r="C47" s="129" t="s">
        <v>155</v>
      </c>
      <c r="D47" s="129" t="s">
        <v>50</v>
      </c>
      <c r="E47" s="128">
        <v>20506.12</v>
      </c>
      <c r="F47" s="128">
        <v>-2009.01</v>
      </c>
      <c r="G47" s="128">
        <f>SUM('Posebni dio'!E99+0)</f>
        <v>18497.11</v>
      </c>
      <c r="H47" s="19"/>
      <c r="I47" s="19"/>
      <c r="J47" s="19"/>
    </row>
    <row r="48" spans="1:10" ht="28.05" customHeight="1" thickBot="1">
      <c r="A48" s="130"/>
      <c r="B48" s="129"/>
      <c r="C48" s="129" t="s">
        <v>170</v>
      </c>
      <c r="D48" s="129" t="s">
        <v>185</v>
      </c>
      <c r="E48" s="128">
        <v>0</v>
      </c>
      <c r="F48" s="128">
        <v>2009.01</v>
      </c>
      <c r="G48" s="128">
        <f>SUM('Posebni dio'!E133+0)</f>
        <v>2009.01</v>
      </c>
      <c r="H48" s="19"/>
      <c r="I48" s="91"/>
      <c r="J48" s="19"/>
    </row>
    <row r="49" spans="1:11" ht="27.6" customHeight="1" thickBot="1">
      <c r="A49" s="130"/>
      <c r="B49" s="132"/>
      <c r="C49" s="129" t="s">
        <v>34</v>
      </c>
      <c r="D49" s="129" t="s">
        <v>35</v>
      </c>
      <c r="E49" s="128">
        <v>698500</v>
      </c>
      <c r="F49" s="128">
        <v>0</v>
      </c>
      <c r="G49" s="128">
        <v>698500</v>
      </c>
      <c r="H49" s="19"/>
      <c r="I49" s="19"/>
      <c r="J49" s="19"/>
    </row>
    <row r="50" spans="1:11" ht="28.05" customHeight="1" thickBot="1">
      <c r="A50" s="130"/>
      <c r="B50" s="132"/>
      <c r="C50" s="129" t="s">
        <v>36</v>
      </c>
      <c r="D50" s="129" t="s">
        <v>37</v>
      </c>
      <c r="E50" s="128">
        <v>0</v>
      </c>
      <c r="F50" s="128">
        <v>0</v>
      </c>
      <c r="G50" s="128">
        <v>0</v>
      </c>
      <c r="H50" s="19"/>
      <c r="I50" s="91"/>
      <c r="J50" s="71"/>
      <c r="K50" s="70"/>
    </row>
    <row r="51" spans="1:11" ht="28.05" customHeight="1" thickBot="1">
      <c r="A51" s="134"/>
      <c r="B51" s="126"/>
      <c r="C51" s="126" t="s">
        <v>44</v>
      </c>
      <c r="D51" s="126" t="s">
        <v>45</v>
      </c>
      <c r="E51" s="128">
        <v>0</v>
      </c>
      <c r="F51" s="128">
        <v>0</v>
      </c>
      <c r="G51" s="128">
        <v>0</v>
      </c>
      <c r="H51" s="19"/>
      <c r="I51" s="92"/>
      <c r="J51" s="19"/>
    </row>
    <row r="52" spans="1:11" ht="28.05" customHeight="1" thickBot="1">
      <c r="A52" s="137"/>
      <c r="B52" s="126"/>
      <c r="C52" s="129" t="s">
        <v>47</v>
      </c>
      <c r="D52" s="129" t="s">
        <v>48</v>
      </c>
      <c r="E52" s="128">
        <v>0</v>
      </c>
      <c r="F52" s="128">
        <v>0</v>
      </c>
      <c r="G52" s="128">
        <v>0</v>
      </c>
      <c r="H52" s="19"/>
      <c r="I52" s="19"/>
      <c r="J52" s="19"/>
    </row>
    <row r="53" spans="1:11" ht="16.2" thickBot="1">
      <c r="A53" s="143"/>
      <c r="B53" s="144"/>
      <c r="C53" s="145"/>
      <c r="D53" s="145"/>
      <c r="E53" s="146"/>
      <c r="F53" s="146"/>
      <c r="G53" s="146"/>
      <c r="H53" s="19"/>
      <c r="I53" s="91"/>
      <c r="J53" s="19"/>
    </row>
    <row r="54" spans="1:11" ht="28.05" customHeight="1" thickBot="1">
      <c r="A54" s="130"/>
      <c r="B54" s="132">
        <v>32</v>
      </c>
      <c r="C54" s="129"/>
      <c r="D54" s="132" t="s">
        <v>25</v>
      </c>
      <c r="E54" s="125">
        <f>SUM(E55:E70)</f>
        <v>126799.72</v>
      </c>
      <c r="F54" s="125">
        <f>SUM(F55:F70)</f>
        <v>-5190.920000000001</v>
      </c>
      <c r="G54" s="125">
        <f>SUM(G55:G70)</f>
        <v>121608.80000000002</v>
      </c>
      <c r="H54" s="19"/>
      <c r="I54" s="19"/>
      <c r="J54" s="19"/>
    </row>
    <row r="55" spans="1:11" ht="28.05" customHeight="1" thickBot="1">
      <c r="A55" s="130"/>
      <c r="B55" s="129"/>
      <c r="C55" s="129" t="s">
        <v>162</v>
      </c>
      <c r="D55" s="129" t="s">
        <v>12</v>
      </c>
      <c r="E55" s="128">
        <v>2729.03</v>
      </c>
      <c r="F55" s="128">
        <f>SUM('Posebni dio'!D22+'Posebni dio'!D25+'Posebni dio'!D29+'Posebni dio'!D33+'Posebni dio'!D36)</f>
        <v>774</v>
      </c>
      <c r="G55" s="128">
        <f>SUM('Posebni dio'!E18+'Posebni dio'!E22+'Posebni dio'!E25+'Posebni dio'!E29+'Posebni dio'!E33+'Posebni dio'!E36)</f>
        <v>3503.0299999999997</v>
      </c>
      <c r="H55" s="19"/>
      <c r="I55" s="19"/>
      <c r="J55" s="19"/>
    </row>
    <row r="56" spans="1:11" s="4" customFormat="1" ht="28.05" customHeight="1" thickBot="1">
      <c r="A56" s="130"/>
      <c r="B56" s="129"/>
      <c r="C56" s="126" t="s">
        <v>148</v>
      </c>
      <c r="D56" s="126" t="s">
        <v>42</v>
      </c>
      <c r="E56" s="128">
        <v>2500</v>
      </c>
      <c r="F56" s="128">
        <v>0</v>
      </c>
      <c r="G56" s="128">
        <f>SUM('Posebni dio'!E44+0)</f>
        <v>2500</v>
      </c>
      <c r="H56" s="90"/>
      <c r="I56" s="93"/>
      <c r="J56" s="90"/>
    </row>
    <row r="57" spans="1:11" ht="28.05" customHeight="1" thickBot="1">
      <c r="A57" s="130"/>
      <c r="B57" s="129"/>
      <c r="C57" s="126" t="s">
        <v>147</v>
      </c>
      <c r="D57" s="126" t="s">
        <v>186</v>
      </c>
      <c r="E57" s="128">
        <v>0</v>
      </c>
      <c r="F57" s="128">
        <v>278.52999999999997</v>
      </c>
      <c r="G57" s="128">
        <v>278.52999999999997</v>
      </c>
      <c r="H57" s="19"/>
      <c r="I57" s="19"/>
      <c r="J57" s="19"/>
    </row>
    <row r="58" spans="1:11" ht="28.05" customHeight="1" thickBot="1">
      <c r="A58" s="137"/>
      <c r="B58" s="126"/>
      <c r="C58" s="126" t="s">
        <v>153</v>
      </c>
      <c r="D58" s="147" t="s">
        <v>159</v>
      </c>
      <c r="E58" s="128">
        <v>0</v>
      </c>
      <c r="F58" s="128">
        <f>SUM('Posebni dio'!D56+0)</f>
        <v>0</v>
      </c>
      <c r="G58" s="128">
        <v>0</v>
      </c>
      <c r="H58" s="19"/>
      <c r="I58" s="19"/>
      <c r="J58" s="19"/>
    </row>
    <row r="59" spans="1:11" ht="28.05" customHeight="1" thickBot="1">
      <c r="A59" s="137"/>
      <c r="B59" s="126"/>
      <c r="C59" s="129" t="s">
        <v>152</v>
      </c>
      <c r="D59" s="129" t="s">
        <v>52</v>
      </c>
      <c r="E59" s="128">
        <v>71537.820000000007</v>
      </c>
      <c r="F59" s="128">
        <f>SUM('Posebni dio'!D63+'Posebni dio'!D67+'Posebni dio'!D74)</f>
        <v>-7913.8</v>
      </c>
      <c r="G59" s="128">
        <f>SUM(E59+F59)</f>
        <v>63624.020000000004</v>
      </c>
      <c r="H59" s="19"/>
      <c r="I59" s="19"/>
      <c r="J59" s="19"/>
    </row>
    <row r="60" spans="1:11" ht="28.05" customHeight="1" thickBot="1">
      <c r="A60" s="130"/>
      <c r="B60" s="129"/>
      <c r="C60" s="129" t="s">
        <v>150</v>
      </c>
      <c r="D60" s="135" t="s">
        <v>39</v>
      </c>
      <c r="E60" s="128">
        <v>3000</v>
      </c>
      <c r="F60" s="128">
        <v>0</v>
      </c>
      <c r="G60" s="128">
        <v>3000</v>
      </c>
      <c r="H60" s="19"/>
      <c r="I60" s="19"/>
      <c r="J60" s="19"/>
    </row>
    <row r="61" spans="1:11" ht="28.05" customHeight="1" thickBot="1">
      <c r="A61" s="130"/>
      <c r="B61" s="129"/>
      <c r="C61" s="129" t="s">
        <v>151</v>
      </c>
      <c r="D61" s="135" t="s">
        <v>187</v>
      </c>
      <c r="E61" s="128">
        <v>0</v>
      </c>
      <c r="F61" s="128">
        <v>252.49</v>
      </c>
      <c r="G61" s="128">
        <v>252.49</v>
      </c>
      <c r="H61" s="19"/>
      <c r="I61" s="19"/>
      <c r="J61" s="19"/>
    </row>
    <row r="62" spans="1:11" ht="28.05" customHeight="1" thickBot="1">
      <c r="A62" s="130"/>
      <c r="B62" s="132"/>
      <c r="C62" s="129" t="s">
        <v>154</v>
      </c>
      <c r="D62" s="135" t="s">
        <v>140</v>
      </c>
      <c r="E62" s="128">
        <v>170.29</v>
      </c>
      <c r="F62" s="128">
        <v>-16.989999999999998</v>
      </c>
      <c r="G62" s="128">
        <f>SUM(E62+F62)</f>
        <v>153.29999999999998</v>
      </c>
      <c r="H62" s="19"/>
      <c r="I62" s="19"/>
      <c r="J62" s="19"/>
    </row>
    <row r="63" spans="1:11" ht="28.05" customHeight="1" thickBot="1">
      <c r="A63" s="130"/>
      <c r="B63" s="132"/>
      <c r="C63" s="129" t="s">
        <v>169</v>
      </c>
      <c r="D63" s="135" t="s">
        <v>168</v>
      </c>
      <c r="E63" s="128">
        <v>0</v>
      </c>
      <c r="F63" s="128">
        <v>16.989999999999998</v>
      </c>
      <c r="G63" s="128">
        <v>16.989999999999998</v>
      </c>
      <c r="H63" s="19"/>
      <c r="I63" s="19"/>
      <c r="J63" s="19"/>
    </row>
    <row r="64" spans="1:11" ht="28.05" customHeight="1" thickBot="1">
      <c r="A64" s="130"/>
      <c r="B64" s="129"/>
      <c r="C64" s="129" t="s">
        <v>155</v>
      </c>
      <c r="D64" s="129" t="s">
        <v>50</v>
      </c>
      <c r="E64" s="128">
        <v>964.98</v>
      </c>
      <c r="F64" s="128">
        <v>-96.3</v>
      </c>
      <c r="G64" s="128">
        <f>SUM(E64+F64)</f>
        <v>868.68000000000006</v>
      </c>
      <c r="H64" s="19"/>
      <c r="I64" s="19"/>
      <c r="J64" s="19"/>
    </row>
    <row r="65" spans="1:10" ht="28.05" customHeight="1" thickBot="1">
      <c r="A65" s="130"/>
      <c r="B65" s="129"/>
      <c r="C65" s="129" t="s">
        <v>170</v>
      </c>
      <c r="D65" s="129" t="s">
        <v>185</v>
      </c>
      <c r="E65" s="128">
        <v>0</v>
      </c>
      <c r="F65" s="128">
        <v>96.3</v>
      </c>
      <c r="G65" s="128">
        <v>96.3</v>
      </c>
      <c r="H65" s="19"/>
      <c r="I65" s="19"/>
      <c r="J65" s="19"/>
    </row>
    <row r="66" spans="1:10" ht="28.05" customHeight="1" thickBot="1">
      <c r="A66" s="130"/>
      <c r="B66" s="132"/>
      <c r="C66" s="129" t="s">
        <v>156</v>
      </c>
      <c r="D66" s="129" t="s">
        <v>35</v>
      </c>
      <c r="E66" s="128">
        <v>45897.599999999999</v>
      </c>
      <c r="F66" s="128">
        <v>452.86</v>
      </c>
      <c r="G66" s="128">
        <f>SUM(E66+F66)</f>
        <v>46350.46</v>
      </c>
      <c r="H66" s="19"/>
      <c r="I66" s="19"/>
      <c r="J66" s="19"/>
    </row>
    <row r="67" spans="1:10" ht="27.6" customHeight="1" thickBot="1">
      <c r="A67" s="130"/>
      <c r="B67" s="132"/>
      <c r="C67" s="129" t="s">
        <v>158</v>
      </c>
      <c r="D67" s="129" t="s">
        <v>188</v>
      </c>
      <c r="E67" s="128">
        <v>0</v>
      </c>
      <c r="F67" s="128">
        <v>965</v>
      </c>
      <c r="G67" s="128">
        <v>965</v>
      </c>
      <c r="H67" s="19"/>
      <c r="I67" s="19"/>
      <c r="J67" s="19"/>
    </row>
    <row r="68" spans="1:10" s="4" customFormat="1" ht="28.05" customHeight="1" thickBot="1">
      <c r="A68" s="130"/>
      <c r="B68" s="132"/>
      <c r="C68" s="129" t="s">
        <v>189</v>
      </c>
      <c r="D68" s="129" t="s">
        <v>37</v>
      </c>
      <c r="E68" s="128">
        <v>0</v>
      </c>
      <c r="F68" s="128">
        <v>0</v>
      </c>
      <c r="G68" s="128">
        <v>0</v>
      </c>
      <c r="H68" s="90"/>
      <c r="I68" s="90"/>
      <c r="J68" s="90"/>
    </row>
    <row r="69" spans="1:10" ht="28.05" customHeight="1" thickBot="1">
      <c r="A69" s="134"/>
      <c r="B69" s="126"/>
      <c r="C69" s="126" t="s">
        <v>157</v>
      </c>
      <c r="D69" s="126" t="s">
        <v>45</v>
      </c>
      <c r="E69" s="128">
        <v>0</v>
      </c>
      <c r="F69" s="128">
        <v>0</v>
      </c>
      <c r="G69" s="128">
        <v>0</v>
      </c>
      <c r="H69" s="19"/>
      <c r="I69" s="19"/>
      <c r="J69" s="19"/>
    </row>
    <row r="70" spans="1:10" ht="28.05" customHeight="1" thickBot="1">
      <c r="A70" s="134"/>
      <c r="B70" s="126"/>
      <c r="C70" s="129" t="s">
        <v>190</v>
      </c>
      <c r="D70" s="129" t="s">
        <v>48</v>
      </c>
      <c r="E70" s="148">
        <v>0</v>
      </c>
      <c r="F70" s="148">
        <v>0</v>
      </c>
      <c r="G70" s="148">
        <v>0</v>
      </c>
      <c r="H70" s="19"/>
      <c r="I70" s="19"/>
      <c r="J70" s="19"/>
    </row>
    <row r="71" spans="1:10" ht="15.6" thickBot="1">
      <c r="A71" s="143"/>
      <c r="B71" s="145"/>
      <c r="C71" s="145"/>
      <c r="D71" s="145"/>
      <c r="E71" s="146"/>
      <c r="F71" s="146"/>
      <c r="G71" s="146"/>
      <c r="H71" s="19"/>
      <c r="I71" s="19"/>
      <c r="J71" s="19"/>
    </row>
    <row r="72" spans="1:10" ht="28.05" customHeight="1" thickBot="1">
      <c r="A72" s="130"/>
      <c r="B72" s="132">
        <v>34</v>
      </c>
      <c r="C72" s="129"/>
      <c r="D72" s="132" t="s">
        <v>53</v>
      </c>
      <c r="E72" s="125">
        <f t="shared" ref="E72" si="3">SUM(E73:E81)</f>
        <v>560</v>
      </c>
      <c r="F72" s="125">
        <f>SUM(F73:F81)</f>
        <v>-39.020000000000003</v>
      </c>
      <c r="G72" s="125">
        <f>SUM(G73:G81)</f>
        <v>520.98</v>
      </c>
      <c r="H72" s="19"/>
      <c r="I72" s="19"/>
      <c r="J72" s="19"/>
    </row>
    <row r="73" spans="1:10" ht="28.05" customHeight="1" thickBot="1">
      <c r="A73" s="130"/>
      <c r="B73" s="129"/>
      <c r="C73" s="129" t="s">
        <v>162</v>
      </c>
      <c r="D73" s="129" t="s">
        <v>12</v>
      </c>
      <c r="E73" s="128">
        <v>0</v>
      </c>
      <c r="F73" s="128">
        <v>0</v>
      </c>
      <c r="G73" s="128">
        <v>0</v>
      </c>
      <c r="H73" s="19"/>
      <c r="I73" s="19"/>
      <c r="J73" s="19"/>
    </row>
    <row r="74" spans="1:10" ht="28.05" customHeight="1" thickBot="1">
      <c r="A74" s="130"/>
      <c r="B74" s="129"/>
      <c r="C74" s="126" t="s">
        <v>148</v>
      </c>
      <c r="D74" s="126" t="s">
        <v>42</v>
      </c>
      <c r="E74" s="128">
        <v>10</v>
      </c>
      <c r="F74" s="128">
        <v>0</v>
      </c>
      <c r="G74" s="128">
        <v>10</v>
      </c>
      <c r="H74" s="19"/>
      <c r="I74" s="19"/>
      <c r="J74" s="19"/>
    </row>
    <row r="75" spans="1:10" ht="28.05" customHeight="1" thickBot="1">
      <c r="A75" s="137"/>
      <c r="B75" s="126"/>
      <c r="C75" s="129" t="s">
        <v>152</v>
      </c>
      <c r="D75" s="129" t="s">
        <v>52</v>
      </c>
      <c r="E75" s="148">
        <v>550</v>
      </c>
      <c r="F75" s="148">
        <v>-39.020000000000003</v>
      </c>
      <c r="G75" s="148">
        <v>510.98</v>
      </c>
      <c r="H75" s="19"/>
      <c r="I75" s="19"/>
      <c r="J75" s="19"/>
    </row>
    <row r="76" spans="1:10" ht="28.05" customHeight="1" thickBot="1">
      <c r="A76" s="130"/>
      <c r="B76" s="129"/>
      <c r="C76" s="129" t="s">
        <v>150</v>
      </c>
      <c r="D76" s="135" t="s">
        <v>39</v>
      </c>
      <c r="E76" s="128">
        <v>0</v>
      </c>
      <c r="F76" s="128">
        <v>0</v>
      </c>
      <c r="G76" s="128">
        <v>0</v>
      </c>
      <c r="H76" s="19"/>
      <c r="I76" s="19"/>
      <c r="J76" s="19"/>
    </row>
    <row r="77" spans="1:10" ht="28.05" customHeight="1" thickBot="1">
      <c r="A77" s="130"/>
      <c r="B77" s="132"/>
      <c r="C77" s="129" t="s">
        <v>155</v>
      </c>
      <c r="D77" s="129" t="s">
        <v>50</v>
      </c>
      <c r="E77" s="128">
        <v>0</v>
      </c>
      <c r="F77" s="128">
        <v>0</v>
      </c>
      <c r="G77" s="128">
        <v>0</v>
      </c>
      <c r="H77" s="19"/>
      <c r="I77" s="19"/>
      <c r="J77" s="19"/>
    </row>
    <row r="78" spans="1:10" ht="27.6" customHeight="1" thickBot="1">
      <c r="A78" s="130"/>
      <c r="B78" s="129"/>
      <c r="C78" s="129" t="s">
        <v>156</v>
      </c>
      <c r="D78" s="129" t="s">
        <v>35</v>
      </c>
      <c r="E78" s="128">
        <v>0</v>
      </c>
      <c r="F78" s="128">
        <v>0</v>
      </c>
      <c r="G78" s="128">
        <v>0</v>
      </c>
      <c r="H78" s="19"/>
      <c r="I78" s="19"/>
      <c r="J78" s="19"/>
    </row>
    <row r="79" spans="1:10" ht="28.05" customHeight="1" thickBot="1">
      <c r="A79" s="130"/>
      <c r="B79" s="132"/>
      <c r="C79" s="129" t="s">
        <v>189</v>
      </c>
      <c r="D79" s="129" t="s">
        <v>37</v>
      </c>
      <c r="E79" s="128">
        <v>0</v>
      </c>
      <c r="F79" s="128">
        <v>0</v>
      </c>
      <c r="G79" s="128">
        <v>0</v>
      </c>
      <c r="H79" s="19"/>
      <c r="I79" s="19"/>
      <c r="J79" s="19"/>
    </row>
    <row r="80" spans="1:10" s="4" customFormat="1" ht="28.05" customHeight="1" thickBot="1">
      <c r="A80" s="130"/>
      <c r="B80" s="132"/>
      <c r="C80" s="126" t="s">
        <v>157</v>
      </c>
      <c r="D80" s="126" t="s">
        <v>45</v>
      </c>
      <c r="E80" s="128">
        <v>0</v>
      </c>
      <c r="F80" s="128">
        <v>0</v>
      </c>
      <c r="G80" s="128">
        <v>0</v>
      </c>
      <c r="H80" s="90"/>
      <c r="I80" s="90"/>
      <c r="J80" s="90"/>
    </row>
    <row r="81" spans="1:10" ht="28.05" customHeight="1" thickBot="1">
      <c r="A81" s="134"/>
      <c r="B81" s="126"/>
      <c r="C81" s="129" t="s">
        <v>190</v>
      </c>
      <c r="D81" s="129" t="s">
        <v>48</v>
      </c>
      <c r="E81" s="148">
        <v>0</v>
      </c>
      <c r="F81" s="148">
        <v>0</v>
      </c>
      <c r="G81" s="148">
        <v>0</v>
      </c>
      <c r="H81" s="19"/>
      <c r="I81" s="19"/>
      <c r="J81" s="19"/>
    </row>
    <row r="82" spans="1:10" ht="15.6" thickBot="1">
      <c r="A82" s="143"/>
      <c r="B82" s="145"/>
      <c r="C82" s="145"/>
      <c r="D82" s="145"/>
      <c r="E82" s="146"/>
      <c r="F82" s="146"/>
      <c r="G82" s="146"/>
      <c r="H82" s="19"/>
      <c r="I82" s="19"/>
      <c r="J82" s="19"/>
    </row>
    <row r="83" spans="1:10" ht="28.05" customHeight="1" thickBot="1">
      <c r="A83" s="130"/>
      <c r="B83" s="132">
        <v>36</v>
      </c>
      <c r="C83" s="129"/>
      <c r="D83" s="132" t="s">
        <v>54</v>
      </c>
      <c r="E83" s="128">
        <v>0</v>
      </c>
      <c r="F83" s="128">
        <v>0</v>
      </c>
      <c r="G83" s="128">
        <v>0</v>
      </c>
      <c r="H83" s="19"/>
      <c r="I83" s="19"/>
      <c r="J83" s="19"/>
    </row>
    <row r="84" spans="1:10" ht="28.05" customHeight="1" thickBot="1">
      <c r="A84" s="130"/>
      <c r="B84" s="129"/>
      <c r="C84" s="129" t="s">
        <v>46</v>
      </c>
      <c r="D84" s="129" t="s">
        <v>12</v>
      </c>
      <c r="E84" s="128">
        <v>0</v>
      </c>
      <c r="F84" s="128">
        <v>0</v>
      </c>
      <c r="G84" s="128">
        <v>0</v>
      </c>
      <c r="H84" s="19"/>
      <c r="I84" s="19"/>
      <c r="J84" s="19"/>
    </row>
    <row r="85" spans="1:10" ht="28.05" customHeight="1" thickBot="1">
      <c r="A85" s="130"/>
      <c r="B85" s="129"/>
      <c r="C85" s="126" t="s">
        <v>41</v>
      </c>
      <c r="D85" s="126" t="s">
        <v>42</v>
      </c>
      <c r="E85" s="128">
        <v>0</v>
      </c>
      <c r="F85" s="128">
        <v>0</v>
      </c>
      <c r="G85" s="128">
        <v>0</v>
      </c>
      <c r="H85" s="19"/>
      <c r="I85" s="19"/>
      <c r="J85" s="19"/>
    </row>
    <row r="86" spans="1:10" ht="28.05" customHeight="1" thickBot="1">
      <c r="A86" s="137"/>
      <c r="B86" s="126"/>
      <c r="C86" s="129" t="s">
        <v>51</v>
      </c>
      <c r="D86" s="129" t="s">
        <v>52</v>
      </c>
      <c r="E86" s="148">
        <v>0</v>
      </c>
      <c r="F86" s="148">
        <v>0</v>
      </c>
      <c r="G86" s="148">
        <v>0</v>
      </c>
      <c r="H86" s="19"/>
      <c r="I86" s="19"/>
      <c r="J86" s="19"/>
    </row>
    <row r="87" spans="1:10" ht="28.05" customHeight="1" thickBot="1">
      <c r="A87" s="130"/>
      <c r="B87" s="129"/>
      <c r="C87" s="129" t="s">
        <v>38</v>
      </c>
      <c r="D87" s="135" t="s">
        <v>39</v>
      </c>
      <c r="E87" s="128">
        <v>0</v>
      </c>
      <c r="F87" s="128">
        <v>0</v>
      </c>
      <c r="G87" s="128">
        <v>0</v>
      </c>
      <c r="H87" s="19"/>
      <c r="I87" s="19"/>
      <c r="J87" s="19"/>
    </row>
    <row r="88" spans="1:10" ht="28.05" customHeight="1" thickBot="1">
      <c r="A88" s="130"/>
      <c r="B88" s="132"/>
      <c r="C88" s="129" t="s">
        <v>49</v>
      </c>
      <c r="D88" s="129" t="s">
        <v>50</v>
      </c>
      <c r="E88" s="128">
        <v>0</v>
      </c>
      <c r="F88" s="128">
        <v>0</v>
      </c>
      <c r="G88" s="128">
        <v>0</v>
      </c>
      <c r="H88" s="19"/>
      <c r="I88" s="19"/>
      <c r="J88" s="19"/>
    </row>
    <row r="89" spans="1:10" ht="27.6" customHeight="1" thickBot="1">
      <c r="A89" s="130"/>
      <c r="B89" s="129"/>
      <c r="C89" s="129" t="s">
        <v>34</v>
      </c>
      <c r="D89" s="129" t="s">
        <v>35</v>
      </c>
      <c r="E89" s="128">
        <v>0</v>
      </c>
      <c r="F89" s="128">
        <v>0</v>
      </c>
      <c r="G89" s="128">
        <v>0</v>
      </c>
      <c r="H89" s="19"/>
      <c r="I89" s="19"/>
      <c r="J89" s="19"/>
    </row>
    <row r="90" spans="1:10" ht="28.05" customHeight="1" thickBot="1">
      <c r="A90" s="130"/>
      <c r="B90" s="132"/>
      <c r="C90" s="129" t="s">
        <v>36</v>
      </c>
      <c r="D90" s="129" t="s">
        <v>37</v>
      </c>
      <c r="E90" s="128">
        <v>0</v>
      </c>
      <c r="F90" s="128">
        <v>0</v>
      </c>
      <c r="G90" s="128">
        <v>0</v>
      </c>
      <c r="H90" s="19"/>
      <c r="I90" s="19"/>
      <c r="J90" s="19"/>
    </row>
    <row r="91" spans="1:10" ht="28.05" customHeight="1" thickBot="1">
      <c r="A91" s="134"/>
      <c r="B91" s="126"/>
      <c r="C91" s="126" t="s">
        <v>44</v>
      </c>
      <c r="D91" s="126" t="s">
        <v>45</v>
      </c>
      <c r="E91" s="128">
        <v>0</v>
      </c>
      <c r="F91" s="128">
        <v>0</v>
      </c>
      <c r="G91" s="128">
        <v>0</v>
      </c>
      <c r="H91" s="19"/>
      <c r="I91" s="19"/>
      <c r="J91" s="19"/>
    </row>
    <row r="92" spans="1:10" s="4" customFormat="1" ht="28.05" customHeight="1" thickBot="1">
      <c r="A92" s="134"/>
      <c r="B92" s="126"/>
      <c r="C92" s="129" t="s">
        <v>47</v>
      </c>
      <c r="D92" s="129" t="s">
        <v>48</v>
      </c>
      <c r="E92" s="148">
        <v>0</v>
      </c>
      <c r="F92" s="148">
        <v>0</v>
      </c>
      <c r="G92" s="148">
        <v>0</v>
      </c>
      <c r="H92" s="90"/>
      <c r="I92" s="90"/>
      <c r="J92" s="90"/>
    </row>
    <row r="93" spans="1:10" ht="15.6" thickBot="1">
      <c r="A93" s="143"/>
      <c r="B93" s="145"/>
      <c r="C93" s="145"/>
      <c r="D93" s="145"/>
      <c r="E93" s="146"/>
      <c r="F93" s="146"/>
      <c r="G93" s="146"/>
      <c r="H93" s="19"/>
      <c r="I93" s="19"/>
      <c r="J93" s="19"/>
    </row>
    <row r="94" spans="1:10" ht="28.05" customHeight="1" thickBot="1">
      <c r="A94" s="130"/>
      <c r="B94" s="132">
        <v>38</v>
      </c>
      <c r="C94" s="129"/>
      <c r="D94" s="132" t="s">
        <v>55</v>
      </c>
      <c r="E94" s="125">
        <f>SUM(E95:E103)</f>
        <v>234</v>
      </c>
      <c r="F94" s="125">
        <f>SUM(F95:F103)</f>
        <v>0</v>
      </c>
      <c r="G94" s="125">
        <f>SUM(G95:G103)</f>
        <v>234</v>
      </c>
      <c r="H94" s="19"/>
      <c r="I94" s="19"/>
      <c r="J94" s="19"/>
    </row>
    <row r="95" spans="1:10" ht="28.05" customHeight="1" thickBot="1">
      <c r="A95" s="130"/>
      <c r="B95" s="129"/>
      <c r="C95" s="129" t="s">
        <v>162</v>
      </c>
      <c r="D95" s="129" t="s">
        <v>12</v>
      </c>
      <c r="E95" s="128">
        <f>-F95</f>
        <v>0</v>
      </c>
      <c r="F95" s="128">
        <v>0</v>
      </c>
      <c r="G95" s="128">
        <f>SUM(E95-F95)</f>
        <v>0</v>
      </c>
      <c r="H95" s="19"/>
      <c r="I95" s="19"/>
      <c r="J95" s="19"/>
    </row>
    <row r="96" spans="1:10" ht="28.05" customHeight="1" thickBot="1">
      <c r="A96" s="130"/>
      <c r="B96" s="129"/>
      <c r="C96" s="142" t="s">
        <v>148</v>
      </c>
      <c r="D96" s="126" t="s">
        <v>42</v>
      </c>
      <c r="E96" s="128">
        <v>0</v>
      </c>
      <c r="F96" s="128">
        <v>0</v>
      </c>
      <c r="G96" s="128">
        <f t="shared" ref="G96:G103" si="4">SUM(E96-F96)</f>
        <v>0</v>
      </c>
      <c r="H96" s="19"/>
      <c r="I96" s="19"/>
      <c r="J96" s="19"/>
    </row>
    <row r="97" spans="1:10" ht="28.05" customHeight="1" thickBot="1">
      <c r="A97" s="137"/>
      <c r="B97" s="126"/>
      <c r="C97" s="129" t="s">
        <v>152</v>
      </c>
      <c r="D97" s="129" t="s">
        <v>52</v>
      </c>
      <c r="E97" s="148">
        <v>0</v>
      </c>
      <c r="F97" s="148">
        <v>0</v>
      </c>
      <c r="G97" s="128">
        <f t="shared" si="4"/>
        <v>0</v>
      </c>
      <c r="H97" s="19"/>
      <c r="I97" s="19"/>
      <c r="J97" s="19"/>
    </row>
    <row r="98" spans="1:10" ht="28.05" customHeight="1" thickBot="1">
      <c r="A98" s="130"/>
      <c r="B98" s="129"/>
      <c r="C98" s="129" t="s">
        <v>150</v>
      </c>
      <c r="D98" s="135" t="s">
        <v>39</v>
      </c>
      <c r="E98" s="128">
        <v>0</v>
      </c>
      <c r="F98" s="128">
        <v>0</v>
      </c>
      <c r="G98" s="128">
        <f t="shared" si="4"/>
        <v>0</v>
      </c>
      <c r="H98" s="19"/>
      <c r="I98" s="19"/>
      <c r="J98" s="19"/>
    </row>
    <row r="99" spans="1:10" ht="28.05" customHeight="1" thickBot="1">
      <c r="A99" s="130"/>
      <c r="B99" s="132"/>
      <c r="C99" s="129" t="s">
        <v>155</v>
      </c>
      <c r="D99" s="129" t="s">
        <v>50</v>
      </c>
      <c r="E99" s="128">
        <v>0</v>
      </c>
      <c r="F99" s="128">
        <v>0</v>
      </c>
      <c r="G99" s="128">
        <f t="shared" si="4"/>
        <v>0</v>
      </c>
      <c r="H99" s="19"/>
      <c r="I99" s="19"/>
      <c r="J99" s="19"/>
    </row>
    <row r="100" spans="1:10" ht="27.6" customHeight="1" thickBot="1">
      <c r="A100" s="130"/>
      <c r="B100" s="129"/>
      <c r="C100" s="129" t="s">
        <v>191</v>
      </c>
      <c r="D100" s="129" t="s">
        <v>35</v>
      </c>
      <c r="E100" s="128">
        <v>234</v>
      </c>
      <c r="F100" s="128">
        <v>0</v>
      </c>
      <c r="G100" s="128">
        <f t="shared" si="4"/>
        <v>234</v>
      </c>
      <c r="H100" s="19"/>
      <c r="I100" s="19"/>
      <c r="J100" s="19"/>
    </row>
    <row r="101" spans="1:10" ht="28.05" customHeight="1" thickBot="1">
      <c r="A101" s="130"/>
      <c r="B101" s="132"/>
      <c r="C101" s="129" t="s">
        <v>189</v>
      </c>
      <c r="D101" s="129" t="s">
        <v>37</v>
      </c>
      <c r="E101" s="128">
        <v>0</v>
      </c>
      <c r="F101" s="128">
        <v>0</v>
      </c>
      <c r="G101" s="128">
        <f t="shared" si="4"/>
        <v>0</v>
      </c>
      <c r="H101" s="19"/>
      <c r="I101" s="19"/>
      <c r="J101" s="19"/>
    </row>
    <row r="102" spans="1:10" ht="28.05" customHeight="1" thickBot="1">
      <c r="A102" s="134"/>
      <c r="B102" s="126"/>
      <c r="C102" s="126" t="s">
        <v>157</v>
      </c>
      <c r="D102" s="126" t="s">
        <v>45</v>
      </c>
      <c r="E102" s="128">
        <v>0</v>
      </c>
      <c r="F102" s="128">
        <v>0</v>
      </c>
      <c r="G102" s="128">
        <f t="shared" si="4"/>
        <v>0</v>
      </c>
      <c r="H102" s="19"/>
      <c r="I102" s="19"/>
      <c r="J102" s="19"/>
    </row>
    <row r="103" spans="1:10" ht="28.05" customHeight="1" thickBot="1">
      <c r="A103" s="134"/>
      <c r="B103" s="126"/>
      <c r="C103" s="129" t="s">
        <v>190</v>
      </c>
      <c r="D103" s="129" t="s">
        <v>48</v>
      </c>
      <c r="E103" s="148">
        <v>0</v>
      </c>
      <c r="F103" s="148">
        <v>0</v>
      </c>
      <c r="G103" s="128">
        <f t="shared" si="4"/>
        <v>0</v>
      </c>
      <c r="H103" s="19"/>
      <c r="I103" s="19"/>
      <c r="J103" s="19"/>
    </row>
    <row r="104" spans="1:10" ht="15.6" thickBot="1">
      <c r="A104" s="143"/>
      <c r="B104" s="145"/>
      <c r="C104" s="145"/>
      <c r="D104" s="145"/>
      <c r="E104" s="146"/>
      <c r="F104" s="146"/>
      <c r="G104" s="146"/>
      <c r="H104" s="19"/>
      <c r="I104" s="19"/>
      <c r="J104" s="19"/>
    </row>
    <row r="105" spans="1:10" s="4" customFormat="1" ht="28.05" customHeight="1" thickBot="1">
      <c r="A105" s="149">
        <v>4</v>
      </c>
      <c r="B105" s="149"/>
      <c r="C105" s="149"/>
      <c r="D105" s="150" t="s">
        <v>17</v>
      </c>
      <c r="E105" s="125">
        <f>SUM(E106+0)</f>
        <v>7000</v>
      </c>
      <c r="F105" s="125">
        <f t="shared" ref="F105:G105" si="5">SUM(F106+0)</f>
        <v>3238.75</v>
      </c>
      <c r="G105" s="125">
        <f t="shared" si="5"/>
        <v>10238.75</v>
      </c>
      <c r="H105" s="90"/>
      <c r="I105" s="90"/>
      <c r="J105" s="90"/>
    </row>
    <row r="106" spans="1:10" ht="28.05" customHeight="1" thickBot="1">
      <c r="A106" s="122"/>
      <c r="B106" s="123">
        <v>42</v>
      </c>
      <c r="C106" s="123"/>
      <c r="D106" s="150" t="s">
        <v>32</v>
      </c>
      <c r="E106" s="151">
        <f t="shared" ref="E106" si="6">SUM(E107:E115)</f>
        <v>7000</v>
      </c>
      <c r="F106" s="151">
        <f>SUM(F107:F115)</f>
        <v>3238.75</v>
      </c>
      <c r="G106" s="151">
        <f>SUM(G107:G115)</f>
        <v>10238.75</v>
      </c>
      <c r="H106" s="19"/>
      <c r="I106" s="19"/>
      <c r="J106" s="19"/>
    </row>
    <row r="107" spans="1:10" ht="28.05" customHeight="1" thickBot="1">
      <c r="A107" s="130"/>
      <c r="B107" s="129"/>
      <c r="C107" s="129" t="s">
        <v>162</v>
      </c>
      <c r="D107" s="129" t="s">
        <v>12</v>
      </c>
      <c r="E107" s="128">
        <v>0</v>
      </c>
      <c r="F107" s="128">
        <v>0</v>
      </c>
      <c r="G107" s="128">
        <f>SUM(E107+0)</f>
        <v>0</v>
      </c>
      <c r="H107" s="19"/>
      <c r="I107" s="19"/>
      <c r="J107" s="19"/>
    </row>
    <row r="108" spans="1:10" ht="28.05" customHeight="1" thickBot="1">
      <c r="A108" s="130"/>
      <c r="B108" s="129"/>
      <c r="C108" s="126" t="s">
        <v>148</v>
      </c>
      <c r="D108" s="126" t="s">
        <v>42</v>
      </c>
      <c r="E108" s="128">
        <v>0</v>
      </c>
      <c r="F108" s="128">
        <v>0</v>
      </c>
      <c r="G108" s="128">
        <f t="shared" ref="G108" si="7">SUM(E108+0)</f>
        <v>0</v>
      </c>
      <c r="H108" s="19"/>
      <c r="I108" s="19"/>
      <c r="J108" s="19"/>
    </row>
    <row r="109" spans="1:10" ht="28.05" customHeight="1" thickBot="1">
      <c r="A109" s="137"/>
      <c r="B109" s="126"/>
      <c r="C109" s="129" t="s">
        <v>152</v>
      </c>
      <c r="D109" s="129" t="s">
        <v>52</v>
      </c>
      <c r="E109" s="148">
        <v>0</v>
      </c>
      <c r="F109" s="148">
        <f>SUM('Posebni dio'!D71+0)</f>
        <v>3238.75</v>
      </c>
      <c r="G109" s="128">
        <f>SUM(E109+F109)</f>
        <v>3238.75</v>
      </c>
      <c r="H109" s="19"/>
      <c r="I109" s="19"/>
      <c r="J109" s="19"/>
    </row>
    <row r="110" spans="1:10" ht="28.05" customHeight="1" thickBot="1">
      <c r="A110" s="130"/>
      <c r="B110" s="129"/>
      <c r="C110" s="129" t="s">
        <v>150</v>
      </c>
      <c r="D110" s="135" t="s">
        <v>39</v>
      </c>
      <c r="E110" s="128">
        <v>0</v>
      </c>
      <c r="F110" s="128">
        <v>0</v>
      </c>
      <c r="G110" s="128">
        <f t="shared" ref="G110:G115" si="8">SUM(E110+F110)</f>
        <v>0</v>
      </c>
      <c r="H110" s="19"/>
      <c r="I110" s="19"/>
      <c r="J110" s="19"/>
    </row>
    <row r="111" spans="1:10" ht="28.05" customHeight="1" thickBot="1">
      <c r="A111" s="130"/>
      <c r="B111" s="132"/>
      <c r="C111" s="129" t="s">
        <v>155</v>
      </c>
      <c r="D111" s="129" t="s">
        <v>50</v>
      </c>
      <c r="E111" s="128">
        <v>0</v>
      </c>
      <c r="F111" s="128">
        <v>0</v>
      </c>
      <c r="G111" s="128">
        <f t="shared" si="8"/>
        <v>0</v>
      </c>
      <c r="H111" s="19"/>
      <c r="I111" s="19"/>
      <c r="J111" s="19"/>
    </row>
    <row r="112" spans="1:10" ht="27.6" customHeight="1" thickBot="1">
      <c r="A112" s="130"/>
      <c r="B112" s="129"/>
      <c r="C112" s="129" t="s">
        <v>156</v>
      </c>
      <c r="D112" s="129" t="s">
        <v>35</v>
      </c>
      <c r="E112" s="128">
        <v>7000</v>
      </c>
      <c r="F112" s="128">
        <v>0</v>
      </c>
      <c r="G112" s="128">
        <f t="shared" si="8"/>
        <v>7000</v>
      </c>
      <c r="H112" s="19"/>
      <c r="I112" s="19"/>
      <c r="J112" s="19"/>
    </row>
    <row r="113" spans="1:10" ht="28.05" customHeight="1" thickBot="1">
      <c r="A113" s="130"/>
      <c r="B113" s="132"/>
      <c r="C113" s="129" t="s">
        <v>189</v>
      </c>
      <c r="D113" s="129" t="s">
        <v>37</v>
      </c>
      <c r="E113" s="128">
        <v>0</v>
      </c>
      <c r="F113" s="128">
        <v>0</v>
      </c>
      <c r="G113" s="128">
        <f t="shared" si="8"/>
        <v>0</v>
      </c>
      <c r="H113" s="19"/>
      <c r="I113" s="19"/>
      <c r="J113" s="19"/>
    </row>
    <row r="114" spans="1:10" ht="28.05" customHeight="1" thickBot="1">
      <c r="A114" s="134"/>
      <c r="B114" s="126"/>
      <c r="C114" s="126" t="s">
        <v>157</v>
      </c>
      <c r="D114" s="126" t="s">
        <v>45</v>
      </c>
      <c r="E114" s="128">
        <v>0</v>
      </c>
      <c r="F114" s="128">
        <v>0</v>
      </c>
      <c r="G114" s="128">
        <f t="shared" si="8"/>
        <v>0</v>
      </c>
      <c r="H114" s="19"/>
      <c r="I114" s="19"/>
      <c r="J114" s="19"/>
    </row>
    <row r="115" spans="1:10" ht="28.05" customHeight="1" thickBot="1">
      <c r="A115" s="137"/>
      <c r="B115" s="126"/>
      <c r="C115" s="129" t="s">
        <v>190</v>
      </c>
      <c r="D115" s="129" t="s">
        <v>48</v>
      </c>
      <c r="E115" s="148">
        <v>0</v>
      </c>
      <c r="F115" s="148">
        <v>0</v>
      </c>
      <c r="G115" s="128">
        <f t="shared" si="8"/>
        <v>0</v>
      </c>
      <c r="H115" s="19"/>
      <c r="I115" s="19"/>
      <c r="J115" s="19"/>
    </row>
    <row r="116" spans="1:10" ht="15.6" thickBot="1">
      <c r="A116" s="143"/>
      <c r="B116" s="145"/>
      <c r="C116" s="145"/>
      <c r="D116" s="145"/>
      <c r="E116" s="146"/>
      <c r="F116" s="146"/>
      <c r="G116" s="146"/>
      <c r="H116" s="19"/>
      <c r="I116" s="19"/>
      <c r="J116" s="19"/>
    </row>
    <row r="117" spans="1:10" s="4" customFormat="1" ht="28.05" customHeight="1">
      <c r="A117"/>
      <c r="B117"/>
      <c r="C117"/>
      <c r="D117"/>
      <c r="E117"/>
      <c r="F117"/>
      <c r="G117"/>
      <c r="H117" s="90"/>
      <c r="I117" s="90"/>
      <c r="J117" s="90"/>
    </row>
    <row r="118" spans="1:10" ht="28.05" customHeight="1">
      <c r="H118" s="19"/>
      <c r="I118" s="19"/>
      <c r="J118" s="19"/>
    </row>
    <row r="119" spans="1:10" ht="28.05" customHeight="1">
      <c r="H119" s="19"/>
      <c r="I119" s="19"/>
      <c r="J119" s="19"/>
    </row>
    <row r="120" spans="1:10" ht="28.05" customHeight="1">
      <c r="H120" s="19"/>
      <c r="I120" s="19"/>
      <c r="J120" s="19"/>
    </row>
    <row r="121" spans="1:10" ht="28.05" customHeight="1">
      <c r="H121" s="19"/>
      <c r="I121" s="19"/>
      <c r="J121" s="19"/>
    </row>
    <row r="122" spans="1:10" ht="28.05" customHeight="1">
      <c r="H122" s="19"/>
      <c r="I122" s="19"/>
      <c r="J122" s="19"/>
    </row>
    <row r="123" spans="1:10" ht="28.05" customHeight="1">
      <c r="H123" s="19"/>
      <c r="I123" s="19"/>
      <c r="J123" s="19"/>
    </row>
    <row r="124" spans="1:10" ht="28.05" customHeight="1">
      <c r="H124" s="19"/>
      <c r="I124" s="19"/>
      <c r="J124" s="19"/>
    </row>
    <row r="125" spans="1:10" ht="28.05" customHeight="1">
      <c r="H125" s="19"/>
      <c r="I125" s="19"/>
      <c r="J125" s="19"/>
    </row>
    <row r="126" spans="1:10" ht="28.05" customHeight="1">
      <c r="H126" s="19"/>
      <c r="I126" s="19"/>
      <c r="J126" s="19"/>
    </row>
    <row r="127" spans="1:10" ht="28.05" customHeight="1">
      <c r="H127" s="19"/>
      <c r="I127" s="19"/>
      <c r="J127" s="19"/>
    </row>
    <row r="128" spans="1:10" ht="28.05" customHeight="1">
      <c r="H128" s="19"/>
      <c r="I128" s="19"/>
      <c r="J128" s="19"/>
    </row>
    <row r="129" spans="1:10" s="4" customFormat="1" ht="28.05" customHeight="1">
      <c r="A129"/>
      <c r="B129"/>
      <c r="C129"/>
      <c r="D129"/>
      <c r="E129"/>
      <c r="F129"/>
      <c r="G129"/>
      <c r="H129" s="90"/>
      <c r="I129" s="90"/>
      <c r="J129" s="90"/>
    </row>
    <row r="130" spans="1:10" ht="28.05" customHeight="1">
      <c r="H130" s="19"/>
      <c r="I130" s="19"/>
      <c r="J130" s="19"/>
    </row>
    <row r="131" spans="1:10" ht="28.05" customHeight="1">
      <c r="H131" s="19"/>
      <c r="I131" s="19"/>
      <c r="J131" s="19"/>
    </row>
    <row r="132" spans="1:10" ht="28.05" customHeight="1">
      <c r="H132" s="19"/>
      <c r="I132" s="19"/>
      <c r="J132" s="19"/>
    </row>
    <row r="133" spans="1:10" ht="28.05" customHeight="1">
      <c r="H133" s="19"/>
      <c r="I133" s="19"/>
      <c r="J133" s="19"/>
    </row>
    <row r="134" spans="1:10" ht="28.05" customHeight="1">
      <c r="H134" s="19"/>
      <c r="I134" s="19"/>
      <c r="J134" s="19"/>
    </row>
    <row r="135" spans="1:10" ht="28.05" customHeight="1">
      <c r="H135" s="19"/>
      <c r="I135" s="19"/>
      <c r="J135" s="19"/>
    </row>
    <row r="136" spans="1:10" ht="28.05" customHeight="1">
      <c r="H136" s="19"/>
      <c r="I136" s="19"/>
      <c r="J136" s="19"/>
    </row>
    <row r="137" spans="1:10" ht="28.05" customHeight="1"/>
    <row r="138" spans="1:10" ht="28.05" customHeight="1"/>
    <row r="139" spans="1:10" ht="28.05" customHeight="1"/>
    <row r="140" spans="1:10" ht="28.05" customHeight="1"/>
    <row r="141" spans="1:10" ht="28.05" customHeight="1"/>
  </sheetData>
  <mergeCells count="7">
    <mergeCell ref="A38:D38"/>
    <mergeCell ref="A1:G1"/>
    <mergeCell ref="A3:G3"/>
    <mergeCell ref="A5:G5"/>
    <mergeCell ref="A7:G7"/>
    <mergeCell ref="A35:G35"/>
    <mergeCell ref="A2:G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F28:G28 E11 E24 E28" formulaRange="1"/>
    <ignoredError sqref="C100" twoDigitTextYear="1"/>
    <ignoredError sqref="F4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workbookViewId="0">
      <selection activeCell="E12" sqref="E12"/>
    </sheetView>
  </sheetViews>
  <sheetFormatPr defaultRowHeight="14.4"/>
  <cols>
    <col min="1" max="1" width="37.6640625" style="6" customWidth="1"/>
    <col min="2" max="2" width="25.109375" style="6" customWidth="1"/>
    <col min="3" max="3" width="25.33203125" customWidth="1"/>
    <col min="4" max="4" width="24" customWidth="1"/>
    <col min="5" max="6" width="25.33203125" customWidth="1"/>
    <col min="7" max="7" width="21.109375" customWidth="1"/>
  </cols>
  <sheetData>
    <row r="1" spans="1:7" ht="18">
      <c r="A1" s="171" t="s">
        <v>174</v>
      </c>
      <c r="B1" s="192"/>
      <c r="C1" s="192"/>
      <c r="D1" s="192"/>
      <c r="E1" s="54"/>
      <c r="F1" s="26"/>
      <c r="G1" s="26"/>
    </row>
    <row r="2" spans="1:7" ht="18" customHeight="1">
      <c r="A2" s="194" t="s">
        <v>184</v>
      </c>
      <c r="B2" s="195"/>
      <c r="C2" s="195"/>
      <c r="D2" s="195"/>
      <c r="E2" s="26"/>
      <c r="F2" s="1"/>
    </row>
    <row r="3" spans="1:7" ht="15.6">
      <c r="A3" s="171" t="s">
        <v>24</v>
      </c>
      <c r="B3" s="201"/>
      <c r="C3" s="201"/>
      <c r="D3" s="201"/>
      <c r="E3" s="2"/>
      <c r="F3" s="26"/>
      <c r="G3" s="26"/>
    </row>
    <row r="4" spans="1:7" ht="15.6">
      <c r="A4" s="171" t="s">
        <v>7</v>
      </c>
      <c r="B4" s="201"/>
      <c r="C4" s="201"/>
      <c r="D4" s="201"/>
      <c r="E4" s="26"/>
      <c r="F4" s="2"/>
    </row>
    <row r="5" spans="1:7" ht="18" customHeight="1">
      <c r="A5"/>
      <c r="B5"/>
      <c r="E5" s="26"/>
      <c r="F5" s="2"/>
      <c r="G5" s="26"/>
    </row>
    <row r="6" spans="1:7" ht="15.6">
      <c r="A6" s="171" t="s">
        <v>18</v>
      </c>
      <c r="B6" s="201"/>
      <c r="C6" s="201"/>
      <c r="D6" s="201"/>
      <c r="E6" s="2"/>
      <c r="F6" s="26"/>
    </row>
    <row r="7" spans="1:7" ht="15.75" customHeight="1" thickBot="1">
      <c r="A7" s="5"/>
      <c r="B7" s="5"/>
      <c r="C7" s="1"/>
      <c r="D7" s="1"/>
      <c r="F7" s="2"/>
      <c r="G7" s="26"/>
    </row>
    <row r="8" spans="1:7" ht="24.6" customHeight="1" thickBot="1">
      <c r="A8" s="157" t="s">
        <v>174</v>
      </c>
      <c r="B8" s="158" t="s">
        <v>210</v>
      </c>
      <c r="C8" s="158" t="s">
        <v>211</v>
      </c>
      <c r="D8" s="158" t="s">
        <v>213</v>
      </c>
    </row>
    <row r="9" spans="1:7" ht="30" customHeight="1" thickBot="1">
      <c r="A9" s="159" t="s">
        <v>19</v>
      </c>
      <c r="B9" s="158">
        <f>SUM(B38+0)</f>
        <v>888434.17999999993</v>
      </c>
      <c r="C9" s="158">
        <f t="shared" ref="C9:D9" si="0">SUM(C38+0)</f>
        <v>-1991.190000000001</v>
      </c>
      <c r="D9" s="158">
        <f t="shared" si="0"/>
        <v>886442.99000000011</v>
      </c>
    </row>
    <row r="10" spans="1:7" ht="30" customHeight="1" thickBot="1">
      <c r="A10" s="152" t="s">
        <v>59</v>
      </c>
      <c r="B10" s="153">
        <v>0</v>
      </c>
      <c r="C10" s="154">
        <v>0</v>
      </c>
      <c r="D10" s="154">
        <v>0</v>
      </c>
      <c r="E10" s="4"/>
    </row>
    <row r="11" spans="1:7" ht="30" customHeight="1" thickBot="1">
      <c r="A11" s="155" t="s">
        <v>60</v>
      </c>
      <c r="B11" s="153">
        <v>0</v>
      </c>
      <c r="C11" s="154">
        <v>0</v>
      </c>
      <c r="D11" s="154">
        <v>0</v>
      </c>
      <c r="E11" s="4"/>
      <c r="F11" s="4"/>
    </row>
    <row r="12" spans="1:7" s="4" customFormat="1" ht="30" customHeight="1" thickBot="1">
      <c r="A12" s="155" t="s">
        <v>61</v>
      </c>
      <c r="B12" s="153">
        <v>0</v>
      </c>
      <c r="C12" s="154">
        <v>0</v>
      </c>
      <c r="D12" s="154">
        <v>0</v>
      </c>
    </row>
    <row r="13" spans="1:7" s="4" customFormat="1" ht="30" customHeight="1" thickBot="1">
      <c r="A13" s="155" t="s">
        <v>62</v>
      </c>
      <c r="B13" s="153">
        <v>0</v>
      </c>
      <c r="C13" s="154">
        <v>0</v>
      </c>
      <c r="D13" s="154">
        <v>0</v>
      </c>
    </row>
    <row r="14" spans="1:7" s="4" customFormat="1" ht="30" customHeight="1" thickBot="1">
      <c r="A14" s="155" t="s">
        <v>63</v>
      </c>
      <c r="B14" s="153">
        <v>0</v>
      </c>
      <c r="C14" s="154">
        <v>0</v>
      </c>
      <c r="D14" s="154">
        <v>0</v>
      </c>
    </row>
    <row r="15" spans="1:7" s="4" customFormat="1" ht="30" customHeight="1" thickBot="1">
      <c r="A15" s="155" t="s">
        <v>64</v>
      </c>
      <c r="B15" s="153">
        <v>0</v>
      </c>
      <c r="C15" s="154">
        <v>0</v>
      </c>
      <c r="D15" s="154">
        <v>0</v>
      </c>
    </row>
    <row r="16" spans="1:7" s="4" customFormat="1" ht="30" customHeight="1" thickBot="1">
      <c r="A16" s="155" t="s">
        <v>65</v>
      </c>
      <c r="B16" s="153">
        <v>0</v>
      </c>
      <c r="C16" s="154">
        <v>0</v>
      </c>
      <c r="D16" s="154">
        <v>0</v>
      </c>
      <c r="E16"/>
    </row>
    <row r="17" spans="1:6" s="4" customFormat="1" ht="30" customHeight="1" thickBot="1">
      <c r="A17" s="152" t="s">
        <v>66</v>
      </c>
      <c r="B17" s="153">
        <v>0</v>
      </c>
      <c r="C17" s="154">
        <v>0</v>
      </c>
      <c r="D17" s="154">
        <v>0</v>
      </c>
      <c r="F17"/>
    </row>
    <row r="18" spans="1:6" ht="30" customHeight="1" thickBot="1">
      <c r="A18" s="155" t="s">
        <v>67</v>
      </c>
      <c r="B18" s="153">
        <v>0</v>
      </c>
      <c r="C18" s="154">
        <v>0</v>
      </c>
      <c r="D18" s="154">
        <v>0</v>
      </c>
      <c r="E18" s="4"/>
      <c r="F18" s="4"/>
    </row>
    <row r="19" spans="1:6" s="4" customFormat="1" ht="30" customHeight="1" thickBot="1">
      <c r="A19" s="155" t="s">
        <v>68</v>
      </c>
      <c r="B19" s="153">
        <v>0</v>
      </c>
      <c r="C19" s="154">
        <v>0</v>
      </c>
      <c r="D19" s="154">
        <v>0</v>
      </c>
    </row>
    <row r="20" spans="1:6" s="4" customFormat="1" ht="30" customHeight="1" thickBot="1">
      <c r="A20" s="155" t="s">
        <v>69</v>
      </c>
      <c r="B20" s="153">
        <v>0</v>
      </c>
      <c r="C20" s="154">
        <v>0</v>
      </c>
      <c r="D20" s="154">
        <v>0</v>
      </c>
    </row>
    <row r="21" spans="1:6" s="4" customFormat="1" ht="30" customHeight="1" thickBot="1">
      <c r="A21" s="155" t="s">
        <v>70</v>
      </c>
      <c r="B21" s="153">
        <v>0</v>
      </c>
      <c r="C21" s="154">
        <v>0</v>
      </c>
      <c r="D21" s="154">
        <v>0</v>
      </c>
    </row>
    <row r="22" spans="1:6" s="4" customFormat="1" ht="30" customHeight="1" thickBot="1">
      <c r="A22" s="155" t="s">
        <v>71</v>
      </c>
      <c r="B22" s="153">
        <v>0</v>
      </c>
      <c r="C22" s="154">
        <v>0</v>
      </c>
      <c r="D22" s="154">
        <v>0</v>
      </c>
    </row>
    <row r="23" spans="1:6" s="4" customFormat="1" ht="30" customHeight="1" thickBot="1">
      <c r="A23" s="155" t="s">
        <v>72</v>
      </c>
      <c r="B23" s="153">
        <v>0</v>
      </c>
      <c r="C23" s="154">
        <v>0</v>
      </c>
      <c r="D23" s="154">
        <v>0</v>
      </c>
      <c r="E23"/>
    </row>
    <row r="24" spans="1:6" s="4" customFormat="1" ht="30" customHeight="1" thickBot="1">
      <c r="A24" s="152" t="s">
        <v>73</v>
      </c>
      <c r="B24" s="153">
        <v>0</v>
      </c>
      <c r="C24" s="154">
        <v>0</v>
      </c>
      <c r="D24" s="154">
        <v>0</v>
      </c>
      <c r="F24"/>
    </row>
    <row r="25" spans="1:6" ht="30" customHeight="1" thickBot="1">
      <c r="A25" s="155" t="s">
        <v>74</v>
      </c>
      <c r="B25" s="153">
        <v>0</v>
      </c>
      <c r="C25" s="154">
        <v>0</v>
      </c>
      <c r="D25" s="154">
        <v>0</v>
      </c>
      <c r="E25" s="4"/>
      <c r="F25" s="4"/>
    </row>
    <row r="26" spans="1:6" s="4" customFormat="1" ht="30" customHeight="1" thickBot="1">
      <c r="A26" s="155" t="s">
        <v>75</v>
      </c>
      <c r="B26" s="153">
        <v>0</v>
      </c>
      <c r="C26" s="154">
        <v>0</v>
      </c>
      <c r="D26" s="154">
        <v>0</v>
      </c>
    </row>
    <row r="27" spans="1:6" s="4" customFormat="1" ht="30" customHeight="1" thickBot="1">
      <c r="A27" s="155" t="s">
        <v>76</v>
      </c>
      <c r="B27" s="153">
        <v>0</v>
      </c>
      <c r="C27" s="154">
        <v>0</v>
      </c>
      <c r="D27" s="154">
        <v>0</v>
      </c>
    </row>
    <row r="28" spans="1:6" s="4" customFormat="1" ht="30" customHeight="1" thickBot="1">
      <c r="A28" s="155" t="s">
        <v>77</v>
      </c>
      <c r="B28" s="153">
        <v>0</v>
      </c>
      <c r="C28" s="154">
        <v>0</v>
      </c>
      <c r="D28" s="154">
        <v>0</v>
      </c>
    </row>
    <row r="29" spans="1:6" s="4" customFormat="1" ht="30" customHeight="1" thickBot="1">
      <c r="A29" s="155" t="s">
        <v>78</v>
      </c>
      <c r="B29" s="153">
        <v>0</v>
      </c>
      <c r="C29" s="154">
        <v>0</v>
      </c>
      <c r="D29" s="154">
        <v>0</v>
      </c>
    </row>
    <row r="30" spans="1:6" s="4" customFormat="1" ht="30" customHeight="1" thickBot="1">
      <c r="A30" s="155" t="s">
        <v>79</v>
      </c>
      <c r="B30" s="153">
        <v>0</v>
      </c>
      <c r="C30" s="154">
        <v>0</v>
      </c>
      <c r="D30" s="154">
        <v>0</v>
      </c>
      <c r="E30"/>
    </row>
    <row r="31" spans="1:6" s="4" customFormat="1" ht="30" customHeight="1" thickBot="1">
      <c r="A31" s="152" t="s">
        <v>80</v>
      </c>
      <c r="B31" s="153">
        <v>0</v>
      </c>
      <c r="C31" s="154">
        <v>0</v>
      </c>
      <c r="D31" s="154">
        <v>0</v>
      </c>
      <c r="F31"/>
    </row>
    <row r="32" spans="1:6" ht="30" customHeight="1" thickBot="1">
      <c r="A32" s="155" t="s">
        <v>81</v>
      </c>
      <c r="B32" s="153">
        <v>0</v>
      </c>
      <c r="C32" s="154">
        <v>0</v>
      </c>
      <c r="D32" s="154">
        <v>0</v>
      </c>
      <c r="E32" s="4"/>
      <c r="F32" s="4"/>
    </row>
    <row r="33" spans="1:6" s="4" customFormat="1" ht="30" customHeight="1" thickBot="1">
      <c r="A33" s="155" t="s">
        <v>82</v>
      </c>
      <c r="B33" s="153">
        <v>0</v>
      </c>
      <c r="C33" s="154">
        <v>0</v>
      </c>
      <c r="D33" s="154">
        <v>0</v>
      </c>
    </row>
    <row r="34" spans="1:6" s="4" customFormat="1" ht="30" customHeight="1" thickBot="1">
      <c r="A34" s="155" t="s">
        <v>83</v>
      </c>
      <c r="B34" s="153">
        <v>0</v>
      </c>
      <c r="C34" s="154">
        <v>0</v>
      </c>
      <c r="D34" s="154">
        <v>0</v>
      </c>
    </row>
    <row r="35" spans="1:6" s="4" customFormat="1" ht="30" customHeight="1" thickBot="1">
      <c r="A35" s="155" t="s">
        <v>84</v>
      </c>
      <c r="B35" s="153">
        <v>0</v>
      </c>
      <c r="C35" s="154">
        <v>0</v>
      </c>
      <c r="D35" s="154">
        <v>0</v>
      </c>
    </row>
    <row r="36" spans="1:6" s="4" customFormat="1" ht="30" customHeight="1" thickBot="1">
      <c r="A36" s="155" t="s">
        <v>85</v>
      </c>
      <c r="B36" s="153">
        <v>0</v>
      </c>
      <c r="C36" s="154">
        <v>0</v>
      </c>
      <c r="D36" s="154">
        <v>0</v>
      </c>
    </row>
    <row r="37" spans="1:6" s="4" customFormat="1" ht="30" customHeight="1" thickBot="1">
      <c r="A37" s="155" t="s">
        <v>86</v>
      </c>
      <c r="B37" s="153">
        <v>0</v>
      </c>
      <c r="C37" s="154">
        <v>0</v>
      </c>
      <c r="D37" s="154">
        <v>0</v>
      </c>
      <c r="E37"/>
    </row>
    <row r="38" spans="1:6" s="4" customFormat="1" ht="30" customHeight="1" thickBot="1">
      <c r="A38" s="160" t="s">
        <v>87</v>
      </c>
      <c r="B38" s="161">
        <f>B39+0</f>
        <v>888434.17999999993</v>
      </c>
      <c r="C38" s="161">
        <f t="shared" ref="C38:D38" si="1">C39+0</f>
        <v>-1991.190000000001</v>
      </c>
      <c r="D38" s="161">
        <f t="shared" si="1"/>
        <v>886442.99000000011</v>
      </c>
      <c r="F38"/>
    </row>
    <row r="39" spans="1:6" ht="30" customHeight="1" thickBot="1">
      <c r="A39" s="162" t="s">
        <v>88</v>
      </c>
      <c r="B39" s="161">
        <v>888434.17999999993</v>
      </c>
      <c r="C39" s="163">
        <v>-1991.190000000001</v>
      </c>
      <c r="D39" s="163">
        <v>886442.99000000011</v>
      </c>
      <c r="E39" s="4"/>
      <c r="F39" s="4"/>
    </row>
    <row r="40" spans="1:6" s="4" customFormat="1" ht="30" customHeight="1" thickBot="1">
      <c r="A40" s="155" t="s">
        <v>89</v>
      </c>
      <c r="B40" s="153">
        <v>0</v>
      </c>
      <c r="C40" s="156">
        <v>0</v>
      </c>
      <c r="D40" s="156">
        <v>0</v>
      </c>
    </row>
    <row r="41" spans="1:6" s="4" customFormat="1" ht="30" customHeight="1" thickBot="1">
      <c r="A41" s="155" t="s">
        <v>90</v>
      </c>
      <c r="B41" s="153">
        <v>0</v>
      </c>
      <c r="C41" s="156">
        <v>0</v>
      </c>
      <c r="D41" s="156">
        <v>0</v>
      </c>
    </row>
    <row r="42" spans="1:6" s="4" customFormat="1" ht="30" customHeight="1" thickBot="1">
      <c r="A42" s="155" t="s">
        <v>91</v>
      </c>
      <c r="B42" s="153">
        <v>0</v>
      </c>
      <c r="C42" s="156">
        <v>0</v>
      </c>
      <c r="D42" s="156">
        <v>0</v>
      </c>
    </row>
    <row r="43" spans="1:6" s="4" customFormat="1" ht="30" customHeight="1" thickBot="1">
      <c r="A43" s="155" t="s">
        <v>92</v>
      </c>
      <c r="B43" s="153">
        <v>0</v>
      </c>
      <c r="C43" s="156">
        <v>0</v>
      </c>
      <c r="D43" s="156">
        <v>0</v>
      </c>
    </row>
    <row r="44" spans="1:6" s="4" customFormat="1" ht="30" customHeight="1" thickBot="1">
      <c r="A44" s="155" t="s">
        <v>93</v>
      </c>
      <c r="B44" s="153">
        <v>0</v>
      </c>
      <c r="C44" s="156">
        <v>0</v>
      </c>
      <c r="D44" s="156">
        <v>0</v>
      </c>
    </row>
    <row r="45" spans="1:6" s="4" customFormat="1" ht="30" customHeight="1" thickBot="1">
      <c r="A45" s="155" t="s">
        <v>94</v>
      </c>
      <c r="B45" s="153">
        <v>0</v>
      </c>
      <c r="C45" s="156">
        <v>0</v>
      </c>
      <c r="D45" s="156">
        <v>0</v>
      </c>
    </row>
    <row r="46" spans="1:6" s="4" customFormat="1" ht="30" customHeight="1" thickBot="1">
      <c r="A46" s="155" t="s">
        <v>95</v>
      </c>
      <c r="B46" s="153">
        <v>0</v>
      </c>
      <c r="C46" s="156">
        <v>0</v>
      </c>
      <c r="D46" s="156">
        <v>0</v>
      </c>
      <c r="E46"/>
    </row>
    <row r="47" spans="1:6" s="4" customFormat="1" ht="30" customHeight="1" thickBot="1">
      <c r="A47" s="152" t="s">
        <v>96</v>
      </c>
      <c r="B47" s="153">
        <v>0</v>
      </c>
      <c r="C47" s="156">
        <v>0</v>
      </c>
      <c r="D47" s="156">
        <v>0</v>
      </c>
      <c r="F47"/>
    </row>
    <row r="48" spans="1:6" ht="30" customHeight="1" thickBot="1">
      <c r="A48" s="155" t="s">
        <v>97</v>
      </c>
      <c r="B48" s="153">
        <v>0</v>
      </c>
      <c r="C48" s="156">
        <v>0</v>
      </c>
      <c r="D48" s="156">
        <v>0</v>
      </c>
      <c r="E48" s="4"/>
      <c r="F48" s="4"/>
    </row>
    <row r="49" spans="1:7" s="4" customFormat="1" ht="30" customHeight="1" thickBot="1">
      <c r="A49" s="155" t="s">
        <v>98</v>
      </c>
      <c r="B49" s="153">
        <v>0</v>
      </c>
      <c r="C49" s="156">
        <v>0</v>
      </c>
      <c r="D49" s="156">
        <v>0</v>
      </c>
    </row>
    <row r="50" spans="1:7" s="4" customFormat="1" ht="30" customHeight="1" thickBot="1">
      <c r="A50" s="155" t="s">
        <v>99</v>
      </c>
      <c r="B50" s="153">
        <v>0</v>
      </c>
      <c r="C50" s="156">
        <v>0</v>
      </c>
      <c r="D50" s="156">
        <v>0</v>
      </c>
    </row>
    <row r="51" spans="1:7" s="4" customFormat="1" ht="30" customHeight="1" thickBot="1">
      <c r="A51" s="155" t="s">
        <v>100</v>
      </c>
      <c r="B51" s="153">
        <v>0</v>
      </c>
      <c r="C51" s="156">
        <v>0</v>
      </c>
      <c r="D51" s="156">
        <v>0</v>
      </c>
    </row>
    <row r="52" spans="1:7" s="4" customFormat="1" ht="30" customHeight="1" thickBot="1">
      <c r="A52" s="155" t="s">
        <v>101</v>
      </c>
      <c r="B52" s="153">
        <v>0</v>
      </c>
      <c r="C52" s="156">
        <v>0</v>
      </c>
      <c r="D52" s="156">
        <v>0</v>
      </c>
    </row>
    <row r="53" spans="1:7" s="4" customFormat="1" ht="30" customHeight="1" thickBot="1">
      <c r="A53" s="155" t="s">
        <v>102</v>
      </c>
      <c r="B53" s="153">
        <v>0</v>
      </c>
      <c r="C53" s="156">
        <v>0</v>
      </c>
      <c r="D53" s="156">
        <v>0</v>
      </c>
    </row>
    <row r="54" spans="1:7" s="4" customFormat="1" ht="30" customHeight="1" thickBot="1">
      <c r="A54" s="155" t="s">
        <v>103</v>
      </c>
      <c r="B54" s="153">
        <v>0</v>
      </c>
      <c r="C54" s="156">
        <v>0</v>
      </c>
      <c r="D54" s="156">
        <v>0</v>
      </c>
    </row>
    <row r="55" spans="1:7" s="4" customFormat="1" ht="30" customHeight="1" thickBot="1">
      <c r="A55" s="155" t="s">
        <v>104</v>
      </c>
      <c r="B55" s="153">
        <v>0</v>
      </c>
      <c r="C55" s="156">
        <v>0</v>
      </c>
      <c r="D55" s="156">
        <v>0</v>
      </c>
    </row>
    <row r="56" spans="1:7" s="4" customFormat="1" ht="30" customHeight="1" thickBot="1">
      <c r="A56" s="155" t="s">
        <v>105</v>
      </c>
      <c r="B56" s="153">
        <v>0</v>
      </c>
      <c r="C56" s="156">
        <v>0</v>
      </c>
      <c r="D56" s="156">
        <v>0</v>
      </c>
      <c r="E56"/>
    </row>
    <row r="57" spans="1:7" s="4" customFormat="1" ht="30" customHeight="1">
      <c r="A57" s="16"/>
      <c r="B57" s="16"/>
      <c r="C57" s="16"/>
      <c r="D57" s="16"/>
      <c r="E57" s="16"/>
      <c r="F57"/>
    </row>
    <row r="58" spans="1:7" ht="30" customHeight="1">
      <c r="F58" s="16"/>
    </row>
    <row r="59" spans="1:7" ht="15.6">
      <c r="G59" s="16"/>
    </row>
  </sheetData>
  <mergeCells count="5">
    <mergeCell ref="A1:D1"/>
    <mergeCell ref="A2:D2"/>
    <mergeCell ref="A4:D4"/>
    <mergeCell ref="A6:D6"/>
    <mergeCell ref="A3:D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workbookViewId="0">
      <selection activeCell="H8" sqref="H8"/>
    </sheetView>
  </sheetViews>
  <sheetFormatPr defaultRowHeight="14.4"/>
  <cols>
    <col min="1" max="1" width="7.44140625" bestFit="1" customWidth="1"/>
    <col min="2" max="2" width="8.44140625" bestFit="1" customWidth="1"/>
    <col min="3" max="3" width="5.44140625" bestFit="1" customWidth="1"/>
    <col min="4" max="4" width="44.6640625" bestFit="1" customWidth="1"/>
    <col min="5" max="5" width="22.44140625" customWidth="1"/>
    <col min="6" max="6" width="25.33203125" customWidth="1"/>
    <col min="7" max="7" width="23.109375" customWidth="1"/>
    <col min="8" max="8" width="25.33203125" customWidth="1"/>
    <col min="9" max="9" width="21.5546875" customWidth="1"/>
    <col min="10" max="10" width="20.33203125" customWidth="1"/>
  </cols>
  <sheetData>
    <row r="1" spans="1:10" ht="18">
      <c r="A1" s="171" t="s">
        <v>174</v>
      </c>
      <c r="B1" s="192"/>
      <c r="C1" s="192"/>
      <c r="D1" s="192"/>
      <c r="E1" s="192"/>
      <c r="F1" s="192"/>
      <c r="G1" s="192"/>
      <c r="H1" s="54"/>
      <c r="I1" s="54"/>
      <c r="J1" s="54"/>
    </row>
    <row r="2" spans="1:10" ht="18" customHeight="1">
      <c r="A2" s="194" t="s">
        <v>184</v>
      </c>
      <c r="B2" s="195"/>
      <c r="C2" s="195"/>
      <c r="D2" s="195"/>
      <c r="E2" s="195"/>
      <c r="F2" s="195"/>
      <c r="G2" s="195"/>
      <c r="H2" s="1"/>
      <c r="I2" s="1"/>
    </row>
    <row r="3" spans="1:10" ht="15.75" customHeight="1">
      <c r="A3" s="171" t="s">
        <v>24</v>
      </c>
      <c r="B3" s="201"/>
      <c r="C3" s="201"/>
      <c r="D3" s="201"/>
      <c r="E3" s="201"/>
      <c r="F3" s="201"/>
      <c r="G3" s="201"/>
      <c r="H3" s="26"/>
      <c r="I3" s="26"/>
      <c r="J3" s="26"/>
    </row>
    <row r="4" spans="1:10" ht="17.399999999999999">
      <c r="A4" s="1"/>
      <c r="B4" s="1"/>
      <c r="C4" s="1"/>
      <c r="D4" s="1"/>
      <c r="E4" s="1"/>
      <c r="F4" s="1"/>
      <c r="G4" s="1"/>
      <c r="H4" s="2"/>
      <c r="I4" s="2"/>
    </row>
    <row r="5" spans="1:10" ht="18" customHeight="1">
      <c r="A5" s="171" t="s">
        <v>20</v>
      </c>
      <c r="B5" s="201"/>
      <c r="C5" s="201"/>
      <c r="D5" s="201"/>
      <c r="E5" s="201"/>
      <c r="F5" s="201"/>
      <c r="G5" s="201"/>
      <c r="H5" s="26"/>
      <c r="I5" s="26"/>
      <c r="J5" s="26"/>
    </row>
    <row r="6" spans="1:10" ht="18" thickBot="1">
      <c r="A6" s="1"/>
      <c r="B6" s="1"/>
      <c r="C6" s="1"/>
      <c r="D6" s="1"/>
      <c r="E6" s="1"/>
      <c r="F6" s="1"/>
      <c r="G6" s="1"/>
      <c r="H6" s="2"/>
      <c r="I6" s="2"/>
    </row>
    <row r="7" spans="1:10" ht="31.2" customHeight="1" thickTop="1" thickBot="1">
      <c r="A7" s="55" t="s">
        <v>8</v>
      </c>
      <c r="B7" s="55" t="s">
        <v>9</v>
      </c>
      <c r="C7" s="55" t="s">
        <v>10</v>
      </c>
      <c r="D7" s="55" t="s">
        <v>33</v>
      </c>
      <c r="E7" s="52" t="s">
        <v>210</v>
      </c>
      <c r="F7" s="52" t="s">
        <v>211</v>
      </c>
      <c r="G7" s="52" t="s">
        <v>213</v>
      </c>
    </row>
    <row r="8" spans="1:10" ht="30" customHeight="1" thickTop="1">
      <c r="A8" s="56">
        <v>8</v>
      </c>
      <c r="B8" s="56"/>
      <c r="C8" s="56"/>
      <c r="D8" s="56" t="s">
        <v>21</v>
      </c>
      <c r="E8" s="20">
        <v>0</v>
      </c>
      <c r="F8" s="21">
        <v>0</v>
      </c>
      <c r="G8" s="21">
        <v>0</v>
      </c>
    </row>
    <row r="9" spans="1:10" ht="30" customHeight="1">
      <c r="A9" s="57"/>
      <c r="B9" s="57">
        <v>81</v>
      </c>
      <c r="C9" s="57"/>
      <c r="D9" s="57" t="s">
        <v>58</v>
      </c>
      <c r="E9" s="17">
        <v>0</v>
      </c>
      <c r="F9" s="18">
        <v>0</v>
      </c>
      <c r="G9" s="18">
        <v>0</v>
      </c>
    </row>
    <row r="10" spans="1:10" ht="30" customHeight="1">
      <c r="A10" s="58"/>
      <c r="B10" s="58"/>
      <c r="C10" s="57" t="s">
        <v>41</v>
      </c>
      <c r="D10" s="57" t="s">
        <v>42</v>
      </c>
      <c r="E10" s="17">
        <v>0</v>
      </c>
      <c r="F10" s="18">
        <v>0</v>
      </c>
      <c r="G10" s="18">
        <v>0</v>
      </c>
    </row>
    <row r="11" spans="1:10" ht="15.6">
      <c r="A11" s="59"/>
      <c r="B11" s="60"/>
      <c r="C11" s="61"/>
      <c r="D11" s="61"/>
      <c r="E11" s="23"/>
      <c r="F11" s="24"/>
      <c r="G11" s="24"/>
    </row>
    <row r="12" spans="1:10" ht="30" customHeight="1">
      <c r="A12" s="58"/>
      <c r="B12" s="57">
        <v>84</v>
      </c>
      <c r="C12" s="57"/>
      <c r="D12" s="57" t="s">
        <v>26</v>
      </c>
      <c r="E12" s="17">
        <v>0</v>
      </c>
      <c r="F12" s="18">
        <v>0</v>
      </c>
      <c r="G12" s="18">
        <v>0</v>
      </c>
    </row>
    <row r="13" spans="1:10" ht="30" customHeight="1">
      <c r="A13" s="62"/>
      <c r="B13" s="62"/>
      <c r="C13" s="62" t="s">
        <v>56</v>
      </c>
      <c r="D13" s="63" t="s">
        <v>57</v>
      </c>
      <c r="E13" s="17">
        <v>0</v>
      </c>
      <c r="F13" s="18">
        <v>0</v>
      </c>
      <c r="G13" s="18">
        <v>0</v>
      </c>
    </row>
    <row r="14" spans="1:10" ht="15.6">
      <c r="A14" s="64"/>
      <c r="B14" s="64"/>
      <c r="C14" s="64"/>
      <c r="D14" s="65"/>
      <c r="E14" s="23"/>
      <c r="F14" s="24"/>
      <c r="G14" s="24"/>
    </row>
    <row r="15" spans="1:10" ht="30" customHeight="1">
      <c r="A15" s="66">
        <v>5</v>
      </c>
      <c r="B15" s="66"/>
      <c r="C15" s="66"/>
      <c r="D15" s="67" t="s">
        <v>22</v>
      </c>
      <c r="E15" s="17">
        <v>0</v>
      </c>
      <c r="F15" s="18">
        <v>0</v>
      </c>
      <c r="G15" s="18">
        <v>0</v>
      </c>
    </row>
    <row r="16" spans="1:10" ht="30" customHeight="1">
      <c r="A16" s="57"/>
      <c r="B16" s="57">
        <v>54</v>
      </c>
      <c r="C16" s="57"/>
      <c r="D16" s="68" t="s">
        <v>27</v>
      </c>
      <c r="E16" s="17">
        <v>0</v>
      </c>
      <c r="F16" s="18">
        <v>0</v>
      </c>
      <c r="G16" s="18">
        <v>0</v>
      </c>
    </row>
    <row r="17" spans="1:8" ht="30" customHeight="1">
      <c r="A17" s="62"/>
      <c r="B17" s="62"/>
      <c r="C17" s="62" t="s">
        <v>46</v>
      </c>
      <c r="D17" s="62" t="s">
        <v>12</v>
      </c>
      <c r="E17" s="17">
        <v>0</v>
      </c>
      <c r="F17" s="18">
        <v>0</v>
      </c>
      <c r="G17" s="18">
        <v>0</v>
      </c>
    </row>
    <row r="18" spans="1:8" ht="30" customHeight="1">
      <c r="A18" s="62"/>
      <c r="B18" s="62"/>
      <c r="C18" s="57" t="s">
        <v>41</v>
      </c>
      <c r="D18" s="57" t="s">
        <v>42</v>
      </c>
      <c r="E18" s="17">
        <v>0</v>
      </c>
      <c r="F18" s="18">
        <v>0</v>
      </c>
      <c r="G18" s="18">
        <v>0</v>
      </c>
    </row>
    <row r="19" spans="1:8" ht="30" customHeight="1">
      <c r="A19" s="57"/>
      <c r="B19" s="57"/>
      <c r="C19" s="62" t="s">
        <v>51</v>
      </c>
      <c r="D19" s="62" t="s">
        <v>52</v>
      </c>
      <c r="E19" s="17">
        <v>0</v>
      </c>
      <c r="F19" s="18">
        <v>0</v>
      </c>
      <c r="G19" s="18">
        <v>0</v>
      </c>
    </row>
    <row r="20" spans="1:8" ht="30" customHeight="1">
      <c r="A20" s="62"/>
      <c r="B20" s="62"/>
      <c r="C20" s="62" t="s">
        <v>38</v>
      </c>
      <c r="D20" s="63" t="s">
        <v>39</v>
      </c>
      <c r="E20" s="17">
        <v>0</v>
      </c>
      <c r="F20" s="18">
        <v>0</v>
      </c>
      <c r="G20" s="18">
        <v>0</v>
      </c>
    </row>
    <row r="21" spans="1:8" ht="30" customHeight="1">
      <c r="A21" s="62"/>
      <c r="B21" s="69"/>
      <c r="C21" s="62" t="s">
        <v>49</v>
      </c>
      <c r="D21" s="62" t="s">
        <v>50</v>
      </c>
      <c r="E21" s="17">
        <v>0</v>
      </c>
      <c r="F21" s="18">
        <v>0</v>
      </c>
      <c r="G21" s="18">
        <v>0</v>
      </c>
    </row>
    <row r="22" spans="1:8" ht="30" customHeight="1">
      <c r="A22" s="62"/>
      <c r="B22" s="62"/>
      <c r="C22" s="62" t="s">
        <v>34</v>
      </c>
      <c r="D22" s="62" t="s">
        <v>35</v>
      </c>
      <c r="E22" s="17">
        <v>0</v>
      </c>
      <c r="F22" s="18">
        <v>0</v>
      </c>
      <c r="G22" s="18">
        <v>0</v>
      </c>
    </row>
    <row r="23" spans="1:8" s="4" customFormat="1" ht="30" customHeight="1">
      <c r="A23" s="62"/>
      <c r="B23" s="69"/>
      <c r="C23" s="62" t="s">
        <v>36</v>
      </c>
      <c r="D23" s="62" t="s">
        <v>37</v>
      </c>
      <c r="E23" s="17">
        <v>0</v>
      </c>
      <c r="F23" s="18">
        <v>0</v>
      </c>
      <c r="G23" s="18">
        <v>0</v>
      </c>
    </row>
    <row r="24" spans="1:8" ht="30" customHeight="1">
      <c r="A24" s="62"/>
      <c r="B24" s="57"/>
      <c r="C24" s="57" t="s">
        <v>44</v>
      </c>
      <c r="D24" s="57" t="s">
        <v>45</v>
      </c>
      <c r="E24" s="17">
        <v>0</v>
      </c>
      <c r="F24" s="18">
        <v>0</v>
      </c>
      <c r="G24" s="18">
        <v>0</v>
      </c>
    </row>
    <row r="25" spans="1:8" ht="30" customHeight="1">
      <c r="A25" s="57"/>
      <c r="B25" s="57"/>
      <c r="C25" s="62" t="s">
        <v>47</v>
      </c>
      <c r="D25" s="62" t="s">
        <v>48</v>
      </c>
      <c r="E25" s="17">
        <v>0</v>
      </c>
      <c r="F25" s="18">
        <v>0</v>
      </c>
      <c r="G25" s="18">
        <v>0</v>
      </c>
    </row>
    <row r="26" spans="1:8" ht="15.6">
      <c r="A26" s="16"/>
      <c r="B26" s="16"/>
      <c r="C26" s="16"/>
      <c r="D26" s="16"/>
      <c r="E26" s="16"/>
      <c r="F26" s="16"/>
      <c r="G26" s="16"/>
      <c r="H26" s="16"/>
    </row>
  </sheetData>
  <mergeCells count="4">
    <mergeCell ref="A1:G1"/>
    <mergeCell ref="A3:G3"/>
    <mergeCell ref="A5:G5"/>
    <mergeCell ref="A2:G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8"/>
  <sheetViews>
    <sheetView topLeftCell="A4" workbookViewId="0">
      <selection activeCell="A6" sqref="A6:B6"/>
    </sheetView>
  </sheetViews>
  <sheetFormatPr defaultRowHeight="14.4"/>
  <cols>
    <col min="1" max="1" width="19.109375" customWidth="1"/>
    <col min="2" max="2" width="70.6640625" customWidth="1"/>
    <col min="3" max="3" width="15.77734375" customWidth="1"/>
    <col min="4" max="4" width="22.33203125" customWidth="1"/>
    <col min="5" max="5" width="17" customWidth="1"/>
    <col min="6" max="8" width="15.77734375" customWidth="1"/>
    <col min="9" max="9" width="22.109375" customWidth="1"/>
    <col min="10" max="10" width="19" customWidth="1"/>
  </cols>
  <sheetData>
    <row r="1" spans="1:10" ht="18">
      <c r="A1" s="204" t="s">
        <v>174</v>
      </c>
      <c r="B1" s="205"/>
      <c r="C1" s="205"/>
      <c r="D1" s="205"/>
      <c r="E1" s="205"/>
      <c r="F1" s="27"/>
      <c r="G1" s="27"/>
      <c r="H1" s="27"/>
      <c r="I1" s="3"/>
      <c r="J1" s="3"/>
    </row>
    <row r="2" spans="1:10" ht="17.399999999999999" customHeight="1">
      <c r="A2" s="204" t="s">
        <v>184</v>
      </c>
      <c r="B2" s="205"/>
      <c r="C2" s="205"/>
      <c r="D2" s="205"/>
      <c r="E2" s="205"/>
      <c r="F2" s="1"/>
      <c r="G2" s="1"/>
      <c r="H2" s="2"/>
      <c r="I2" s="2"/>
    </row>
    <row r="3" spans="1:10" ht="18" customHeight="1" thickBot="1">
      <c r="A3" s="204" t="s">
        <v>23</v>
      </c>
      <c r="B3" s="201"/>
      <c r="C3" s="201"/>
      <c r="D3" s="201"/>
      <c r="E3" s="201"/>
      <c r="F3" s="27"/>
      <c r="G3" s="27"/>
      <c r="H3" s="27"/>
      <c r="I3" s="3"/>
      <c r="J3" s="3"/>
    </row>
    <row r="4" spans="1:10" ht="31.8" customHeight="1" thickTop="1" thickBot="1">
      <c r="A4" s="208"/>
      <c r="B4" s="209"/>
      <c r="C4" s="52" t="s">
        <v>210</v>
      </c>
      <c r="D4" s="52" t="s">
        <v>212</v>
      </c>
      <c r="E4" s="52" t="s">
        <v>213</v>
      </c>
      <c r="F4" s="1"/>
      <c r="G4" s="1"/>
      <c r="H4" s="2"/>
      <c r="I4" s="2"/>
    </row>
    <row r="5" spans="1:10" ht="26.4" customHeight="1" thickTop="1" thickBot="1">
      <c r="A5" s="208" t="s">
        <v>174</v>
      </c>
      <c r="B5" s="209"/>
      <c r="C5" s="52">
        <f>SUM(C6+0)</f>
        <v>888434.17999999993</v>
      </c>
      <c r="D5" s="52">
        <f t="shared" ref="D5:E5" si="0">SUM(D6+0)</f>
        <v>-1991.190000000001</v>
      </c>
      <c r="E5" s="52">
        <f t="shared" si="0"/>
        <v>886442.99000000011</v>
      </c>
    </row>
    <row r="6" spans="1:10" ht="22.8" customHeight="1" thickTop="1" thickBot="1">
      <c r="A6" s="208" t="s">
        <v>175</v>
      </c>
      <c r="B6" s="209"/>
      <c r="C6" s="52">
        <f>SUM(C7:C11)</f>
        <v>888434.17999999993</v>
      </c>
      <c r="D6" s="52">
        <f>SUM(D7:D11)</f>
        <v>-1991.190000000001</v>
      </c>
      <c r="E6" s="52">
        <f>SUM(E7:E11)</f>
        <v>886442.99000000011</v>
      </c>
    </row>
    <row r="7" spans="1:10" ht="16.8" customHeight="1" thickTop="1" thickBot="1">
      <c r="A7" s="44" t="s">
        <v>108</v>
      </c>
      <c r="B7" s="45" t="s">
        <v>176</v>
      </c>
      <c r="C7" s="46">
        <f>SUM(C13+0)</f>
        <v>33944.639999999999</v>
      </c>
      <c r="D7" s="46">
        <f t="shared" ref="D7:E7" si="1">SUM(D13+0)</f>
        <v>774</v>
      </c>
      <c r="E7" s="46">
        <f t="shared" si="1"/>
        <v>34718.639999999999</v>
      </c>
    </row>
    <row r="8" spans="1:10" ht="16.8" customHeight="1" thickBot="1">
      <c r="A8" s="44" t="s">
        <v>115</v>
      </c>
      <c r="B8" s="47" t="s">
        <v>177</v>
      </c>
      <c r="C8" s="48">
        <f>SUM(C39+0)</f>
        <v>2510</v>
      </c>
      <c r="D8" s="48">
        <f t="shared" ref="D8:E8" si="2">SUM(D39+0)</f>
        <v>278.52999999999997</v>
      </c>
      <c r="E8" s="48">
        <f t="shared" si="2"/>
        <v>2788.5299999999997</v>
      </c>
    </row>
    <row r="9" spans="1:10" ht="16.2" thickBot="1">
      <c r="A9" s="44" t="s">
        <v>117</v>
      </c>
      <c r="B9" s="47" t="s">
        <v>178</v>
      </c>
      <c r="C9" s="48">
        <f>SUM(C51+0)</f>
        <v>75087.820000000007</v>
      </c>
      <c r="D9" s="48">
        <f t="shared" ref="D9:E9" si="3">SUM(D51+0)</f>
        <v>-4461.5800000000008</v>
      </c>
      <c r="E9" s="48">
        <f t="shared" si="3"/>
        <v>70626.24000000002</v>
      </c>
    </row>
    <row r="10" spans="1:10" ht="16.2" thickBot="1">
      <c r="A10" s="44" t="s">
        <v>120</v>
      </c>
      <c r="B10" s="47" t="s">
        <v>179</v>
      </c>
      <c r="C10" s="48">
        <f>SUM(C85+0)</f>
        <v>776891.72</v>
      </c>
      <c r="D10" s="48">
        <f t="shared" ref="D10:E10" si="4">SUM(D85+0)</f>
        <v>1417.8600000000001</v>
      </c>
      <c r="E10" s="48">
        <f t="shared" si="4"/>
        <v>778309.58000000007</v>
      </c>
    </row>
    <row r="11" spans="1:10" ht="16.2" thickBot="1">
      <c r="A11" s="44" t="s">
        <v>125</v>
      </c>
      <c r="B11" s="49" t="s">
        <v>180</v>
      </c>
      <c r="C11" s="48">
        <f>SUM(C143+0)</f>
        <v>0</v>
      </c>
      <c r="D11" s="48">
        <f t="shared" ref="D11:E11" si="5">SUM(D143+0)</f>
        <v>0</v>
      </c>
      <c r="E11" s="48">
        <f t="shared" si="5"/>
        <v>0</v>
      </c>
    </row>
    <row r="12" spans="1:10" ht="5.4" customHeight="1" thickBot="1">
      <c r="A12" s="206"/>
      <c r="B12" s="207"/>
      <c r="C12" s="53"/>
      <c r="D12" s="53"/>
      <c r="E12" s="53"/>
    </row>
    <row r="13" spans="1:10" ht="16.8" customHeight="1" thickBot="1">
      <c r="A13" s="38" t="s">
        <v>108</v>
      </c>
      <c r="B13" s="38" t="s">
        <v>12</v>
      </c>
      <c r="C13" s="39">
        <f t="shared" ref="C13:E13" si="6">SUM(C14+0)</f>
        <v>33944.639999999999</v>
      </c>
      <c r="D13" s="39">
        <f t="shared" si="6"/>
        <v>774</v>
      </c>
      <c r="E13" s="39">
        <f t="shared" si="6"/>
        <v>34718.639999999999</v>
      </c>
    </row>
    <row r="14" spans="1:10" ht="15" customHeight="1" thickBot="1">
      <c r="A14" s="38" t="s">
        <v>162</v>
      </c>
      <c r="B14" s="38" t="s">
        <v>12</v>
      </c>
      <c r="C14" s="40">
        <f>C15+C30</f>
        <v>33944.639999999999</v>
      </c>
      <c r="D14" s="40">
        <f>SUM(D15+D30)</f>
        <v>774</v>
      </c>
      <c r="E14" s="40">
        <f>SUM(E15+E30)</f>
        <v>34718.639999999999</v>
      </c>
    </row>
    <row r="15" spans="1:10" ht="16.2" thickBot="1">
      <c r="A15" s="41" t="s">
        <v>109</v>
      </c>
      <c r="B15" s="42" t="s">
        <v>126</v>
      </c>
      <c r="C15" s="43">
        <f>SUM(C16+C19+C26)</f>
        <v>33944.639999999999</v>
      </c>
      <c r="D15" s="43">
        <f>SUM(D16+D19+D23+D26)</f>
        <v>774</v>
      </c>
      <c r="E15" s="43">
        <f>SUM(E16+E19+E23+E26)</f>
        <v>34718.639999999999</v>
      </c>
    </row>
    <row r="16" spans="1:10" ht="16.2" thickBot="1">
      <c r="A16" s="94" t="s">
        <v>146</v>
      </c>
      <c r="B16" s="95" t="s">
        <v>127</v>
      </c>
      <c r="C16" s="96">
        <f t="shared" ref="C16" si="7">SUM(C18+0)</f>
        <v>0</v>
      </c>
      <c r="D16" s="96">
        <f t="shared" ref="D16:E16" si="8">SUM(D18+0)</f>
        <v>0</v>
      </c>
      <c r="E16" s="96">
        <f t="shared" si="8"/>
        <v>0</v>
      </c>
    </row>
    <row r="17" spans="1:5" ht="15" customHeight="1" thickBot="1">
      <c r="A17" s="28">
        <v>3</v>
      </c>
      <c r="B17" s="29" t="s">
        <v>15</v>
      </c>
      <c r="C17" s="30">
        <v>0</v>
      </c>
      <c r="D17" s="30">
        <v>0</v>
      </c>
      <c r="E17" s="30">
        <v>0</v>
      </c>
    </row>
    <row r="18" spans="1:5" ht="16.2" thickBot="1">
      <c r="A18" s="7">
        <v>32</v>
      </c>
      <c r="B18" s="8" t="s">
        <v>25</v>
      </c>
      <c r="C18" s="9">
        <v>0</v>
      </c>
      <c r="D18" s="9">
        <v>0</v>
      </c>
      <c r="E18" s="9">
        <v>0</v>
      </c>
    </row>
    <row r="19" spans="1:5" ht="16.2" thickBot="1">
      <c r="A19" s="94" t="s">
        <v>111</v>
      </c>
      <c r="B19" s="95" t="s">
        <v>128</v>
      </c>
      <c r="C19" s="96">
        <f>0+C20</f>
        <v>12383.41</v>
      </c>
      <c r="D19" s="96">
        <f>0+D20</f>
        <v>0</v>
      </c>
      <c r="E19" s="96">
        <f>0+E20</f>
        <v>12383.41</v>
      </c>
    </row>
    <row r="20" spans="1:5" ht="16.2" thickBot="1">
      <c r="A20" s="28">
        <v>3</v>
      </c>
      <c r="B20" s="29" t="s">
        <v>15</v>
      </c>
      <c r="C20" s="30">
        <f>C21+C22</f>
        <v>12383.41</v>
      </c>
      <c r="D20" s="30">
        <f>D21+D22</f>
        <v>0</v>
      </c>
      <c r="E20" s="30">
        <f>E21+E22</f>
        <v>12383.41</v>
      </c>
    </row>
    <row r="21" spans="1:5" ht="16.2" thickBot="1">
      <c r="A21" s="7">
        <v>31</v>
      </c>
      <c r="B21" s="8" t="s">
        <v>16</v>
      </c>
      <c r="C21" s="10">
        <v>10623.41</v>
      </c>
      <c r="D21" s="10">
        <v>0</v>
      </c>
      <c r="E21" s="10">
        <v>10623.41</v>
      </c>
    </row>
    <row r="22" spans="1:5" ht="16.2" thickBot="1">
      <c r="A22" s="7">
        <v>32</v>
      </c>
      <c r="B22" s="8" t="s">
        <v>25</v>
      </c>
      <c r="C22" s="9">
        <v>1760</v>
      </c>
      <c r="D22" s="9">
        <v>0</v>
      </c>
      <c r="E22" s="9">
        <v>1760</v>
      </c>
    </row>
    <row r="23" spans="1:5" ht="16.2" thickBot="1">
      <c r="A23" s="94" t="s">
        <v>172</v>
      </c>
      <c r="B23" s="95" t="s">
        <v>173</v>
      </c>
      <c r="C23" s="96">
        <f t="shared" ref="C23" si="9">SUM(C25+0)</f>
        <v>0</v>
      </c>
      <c r="D23" s="96">
        <f t="shared" ref="D23:E23" si="10">SUM(D25+0)</f>
        <v>774</v>
      </c>
      <c r="E23" s="96">
        <f t="shared" si="10"/>
        <v>774</v>
      </c>
    </row>
    <row r="24" spans="1:5" ht="16.2" thickBot="1">
      <c r="A24" s="28">
        <v>3</v>
      </c>
      <c r="B24" s="29" t="s">
        <v>15</v>
      </c>
      <c r="C24" s="30">
        <v>0</v>
      </c>
      <c r="D24" s="30">
        <v>0</v>
      </c>
      <c r="E24" s="30">
        <v>0</v>
      </c>
    </row>
    <row r="25" spans="1:5" ht="16.2" thickBot="1">
      <c r="A25" s="7">
        <v>32</v>
      </c>
      <c r="B25" s="8" t="s">
        <v>25</v>
      </c>
      <c r="C25" s="9">
        <v>0</v>
      </c>
      <c r="D25" s="9">
        <v>774</v>
      </c>
      <c r="E25" s="9">
        <v>774</v>
      </c>
    </row>
    <row r="26" spans="1:5" ht="16.2" thickBot="1">
      <c r="A26" s="94" t="s">
        <v>112</v>
      </c>
      <c r="B26" s="95" t="s">
        <v>129</v>
      </c>
      <c r="C26" s="96">
        <f>C27+0</f>
        <v>21561.23</v>
      </c>
      <c r="D26" s="96">
        <f>D27+0</f>
        <v>0</v>
      </c>
      <c r="E26" s="96">
        <f>E27+0</f>
        <v>21561.23</v>
      </c>
    </row>
    <row r="27" spans="1:5" ht="16.2" thickBot="1">
      <c r="A27" s="31">
        <v>3</v>
      </c>
      <c r="B27" s="29" t="s">
        <v>15</v>
      </c>
      <c r="C27" s="30">
        <f>C28+C29</f>
        <v>21561.23</v>
      </c>
      <c r="D27" s="30">
        <f>D28+D29</f>
        <v>0</v>
      </c>
      <c r="E27" s="30">
        <f>E28+E29</f>
        <v>21561.23</v>
      </c>
    </row>
    <row r="28" spans="1:5" ht="16.2" thickBot="1">
      <c r="A28" s="7">
        <v>31</v>
      </c>
      <c r="B28" s="8" t="s">
        <v>16</v>
      </c>
      <c r="C28" s="10">
        <v>20592.2</v>
      </c>
      <c r="D28" s="10">
        <v>0</v>
      </c>
      <c r="E28" s="10">
        <v>20592.2</v>
      </c>
    </row>
    <row r="29" spans="1:5" ht="16.2" thickBot="1">
      <c r="A29" s="7">
        <v>32</v>
      </c>
      <c r="B29" s="8" t="s">
        <v>25</v>
      </c>
      <c r="C29" s="9">
        <v>969.03</v>
      </c>
      <c r="D29" s="9">
        <v>0</v>
      </c>
      <c r="E29" s="9">
        <v>969.03</v>
      </c>
    </row>
    <row r="30" spans="1:5" ht="16.2" thickBot="1">
      <c r="A30" s="38" t="s">
        <v>113</v>
      </c>
      <c r="B30" s="42" t="s">
        <v>130</v>
      </c>
      <c r="C30" s="43">
        <v>0</v>
      </c>
      <c r="D30" s="43">
        <v>0</v>
      </c>
      <c r="E30" s="43">
        <v>0</v>
      </c>
    </row>
    <row r="31" spans="1:5" ht="16.2" thickBot="1">
      <c r="A31" s="94" t="s">
        <v>114</v>
      </c>
      <c r="B31" s="95" t="s">
        <v>131</v>
      </c>
      <c r="C31" s="96">
        <v>0</v>
      </c>
      <c r="D31" s="96">
        <v>0</v>
      </c>
      <c r="E31" s="96">
        <v>0</v>
      </c>
    </row>
    <row r="32" spans="1:5" ht="16.2" thickBot="1">
      <c r="A32" s="28">
        <v>3</v>
      </c>
      <c r="B32" s="29" t="s">
        <v>15</v>
      </c>
      <c r="C32" s="30">
        <f>C33+0</f>
        <v>0</v>
      </c>
      <c r="D32" s="30">
        <f>D33+0</f>
        <v>0</v>
      </c>
      <c r="E32" s="30">
        <f>E33+0</f>
        <v>0</v>
      </c>
    </row>
    <row r="33" spans="1:5" ht="16.2" thickBot="1">
      <c r="A33" s="7">
        <v>32</v>
      </c>
      <c r="B33" s="8" t="s">
        <v>25</v>
      </c>
      <c r="C33" s="9">
        <v>0</v>
      </c>
      <c r="D33" s="9">
        <v>0</v>
      </c>
      <c r="E33" s="9">
        <v>0</v>
      </c>
    </row>
    <row r="34" spans="1:5" ht="16.2" thickBot="1">
      <c r="A34" s="94" t="s">
        <v>110</v>
      </c>
      <c r="B34" s="95" t="s">
        <v>135</v>
      </c>
      <c r="C34" s="96">
        <v>0</v>
      </c>
      <c r="D34" s="96">
        <v>0</v>
      </c>
      <c r="E34" s="96">
        <v>0</v>
      </c>
    </row>
    <row r="35" spans="1:5" ht="16.2" thickBot="1">
      <c r="A35" s="28">
        <v>3</v>
      </c>
      <c r="B35" s="29" t="s">
        <v>15</v>
      </c>
      <c r="C35" s="30">
        <v>0</v>
      </c>
      <c r="D35" s="30">
        <v>0</v>
      </c>
      <c r="E35" s="30">
        <v>0</v>
      </c>
    </row>
    <row r="36" spans="1:5" ht="16.2" thickBot="1">
      <c r="A36" s="7">
        <v>32</v>
      </c>
      <c r="B36" s="8" t="s">
        <v>25</v>
      </c>
      <c r="C36" s="9">
        <v>0</v>
      </c>
      <c r="D36" s="9">
        <v>0</v>
      </c>
      <c r="E36" s="9">
        <v>0</v>
      </c>
    </row>
    <row r="37" spans="1:5" ht="16.2" thickBot="1">
      <c r="A37" s="33">
        <v>4</v>
      </c>
      <c r="B37" s="34" t="s">
        <v>17</v>
      </c>
      <c r="C37" s="30">
        <v>0</v>
      </c>
      <c r="D37" s="30">
        <v>0</v>
      </c>
      <c r="E37" s="30">
        <v>0</v>
      </c>
    </row>
    <row r="38" spans="1:5" ht="16.2" thickBot="1">
      <c r="A38" s="7">
        <v>42</v>
      </c>
      <c r="B38" s="8" t="s">
        <v>136</v>
      </c>
      <c r="C38" s="9">
        <v>0</v>
      </c>
      <c r="D38" s="9">
        <v>0</v>
      </c>
      <c r="E38" s="9">
        <v>0</v>
      </c>
    </row>
    <row r="39" spans="1:5" ht="16.2" thickBot="1">
      <c r="A39" s="50" t="s">
        <v>115</v>
      </c>
      <c r="B39" s="38" t="s">
        <v>132</v>
      </c>
      <c r="C39" s="40">
        <f>SUM(C40+C46)</f>
        <v>2510</v>
      </c>
      <c r="D39" s="40">
        <f>SUM(D40+D46)</f>
        <v>278.52999999999997</v>
      </c>
      <c r="E39" s="40">
        <f>SUM(E40+E46)</f>
        <v>2788.5299999999997</v>
      </c>
    </row>
    <row r="40" spans="1:5" ht="16.2" thickBot="1">
      <c r="A40" s="38" t="s">
        <v>148</v>
      </c>
      <c r="B40" s="38" t="s">
        <v>132</v>
      </c>
      <c r="C40" s="40">
        <f>SUM(C41+0)</f>
        <v>2510</v>
      </c>
      <c r="D40" s="40">
        <f>SUM(D41+0)</f>
        <v>0</v>
      </c>
      <c r="E40" s="40">
        <f>SUM(E41+0)</f>
        <v>2510</v>
      </c>
    </row>
    <row r="41" spans="1:5" ht="16.2" thickBot="1">
      <c r="A41" s="38" t="s">
        <v>113</v>
      </c>
      <c r="B41" s="42" t="s">
        <v>130</v>
      </c>
      <c r="C41" s="43">
        <f t="shared" ref="C41:E42" si="11">SUM(C42+0)</f>
        <v>2510</v>
      </c>
      <c r="D41" s="43">
        <f t="shared" si="11"/>
        <v>0</v>
      </c>
      <c r="E41" s="43">
        <f t="shared" si="11"/>
        <v>2510</v>
      </c>
    </row>
    <row r="42" spans="1:5" ht="16.2" thickBot="1">
      <c r="A42" s="94" t="s">
        <v>116</v>
      </c>
      <c r="B42" s="95" t="s">
        <v>133</v>
      </c>
      <c r="C42" s="96">
        <f t="shared" si="11"/>
        <v>2510</v>
      </c>
      <c r="D42" s="96">
        <f t="shared" si="11"/>
        <v>0</v>
      </c>
      <c r="E42" s="96">
        <f t="shared" si="11"/>
        <v>2510</v>
      </c>
    </row>
    <row r="43" spans="1:5" ht="16.2" thickBot="1">
      <c r="A43" s="28">
        <v>3</v>
      </c>
      <c r="B43" s="29" t="s">
        <v>15</v>
      </c>
      <c r="C43" s="32">
        <f>SUM(C44+C45)</f>
        <v>2510</v>
      </c>
      <c r="D43" s="32">
        <f>SUM(D44+D45)</f>
        <v>0</v>
      </c>
      <c r="E43" s="32">
        <f>SUM(E44+E45)</f>
        <v>2510</v>
      </c>
    </row>
    <row r="44" spans="1:5" ht="16.2" thickBot="1">
      <c r="A44" s="11">
        <v>32</v>
      </c>
      <c r="B44" s="12" t="s">
        <v>25</v>
      </c>
      <c r="C44" s="13">
        <v>2500</v>
      </c>
      <c r="D44" s="13">
        <v>0</v>
      </c>
      <c r="E44" s="13">
        <v>2500</v>
      </c>
    </row>
    <row r="45" spans="1:5" ht="16.2" thickBot="1">
      <c r="A45" s="11">
        <v>34</v>
      </c>
      <c r="B45" s="12" t="s">
        <v>53</v>
      </c>
      <c r="C45" s="9">
        <v>10</v>
      </c>
      <c r="D45" s="9">
        <v>0</v>
      </c>
      <c r="E45" s="9">
        <v>10</v>
      </c>
    </row>
    <row r="46" spans="1:5" ht="16.2" thickBot="1">
      <c r="A46" s="38" t="s">
        <v>214</v>
      </c>
      <c r="B46" s="38" t="s">
        <v>149</v>
      </c>
      <c r="C46" s="40">
        <f>SUM(C47+0)</f>
        <v>0</v>
      </c>
      <c r="D46" s="40">
        <f>SUM(D47+0)</f>
        <v>278.52999999999997</v>
      </c>
      <c r="E46" s="40">
        <f>SUM(E47+0)</f>
        <v>278.52999999999997</v>
      </c>
    </row>
    <row r="47" spans="1:5" ht="16.2" thickBot="1">
      <c r="A47" s="38" t="s">
        <v>113</v>
      </c>
      <c r="B47" s="42" t="s">
        <v>130</v>
      </c>
      <c r="C47" s="43">
        <f t="shared" ref="C47:E48" si="12">SUM(C48+0)</f>
        <v>0</v>
      </c>
      <c r="D47" s="43">
        <f t="shared" si="12"/>
        <v>278.52999999999997</v>
      </c>
      <c r="E47" s="43">
        <f t="shared" si="12"/>
        <v>278.52999999999997</v>
      </c>
    </row>
    <row r="48" spans="1:5" ht="16.2" thickBot="1">
      <c r="A48" s="94" t="s">
        <v>116</v>
      </c>
      <c r="B48" s="95" t="s">
        <v>133</v>
      </c>
      <c r="C48" s="96">
        <f t="shared" si="12"/>
        <v>0</v>
      </c>
      <c r="D48" s="96">
        <f t="shared" si="12"/>
        <v>278.52999999999997</v>
      </c>
      <c r="E48" s="96">
        <f t="shared" si="12"/>
        <v>278.52999999999997</v>
      </c>
    </row>
    <row r="49" spans="1:5" ht="16.2" thickBot="1">
      <c r="A49" s="28">
        <v>3</v>
      </c>
      <c r="B49" s="29" t="s">
        <v>15</v>
      </c>
      <c r="C49" s="32">
        <f>SUM(C50+0)</f>
        <v>0</v>
      </c>
      <c r="D49" s="32">
        <f>SUM(D50+0)</f>
        <v>278.52999999999997</v>
      </c>
      <c r="E49" s="32">
        <f>SUM(E50+0)</f>
        <v>278.52999999999997</v>
      </c>
    </row>
    <row r="50" spans="1:5" ht="16.2" thickBot="1">
      <c r="A50" s="35">
        <v>32</v>
      </c>
      <c r="B50" s="36" t="s">
        <v>25</v>
      </c>
      <c r="C50" s="37">
        <v>0</v>
      </c>
      <c r="D50" s="37">
        <v>278.52999999999997</v>
      </c>
      <c r="E50" s="37">
        <v>278.52999999999997</v>
      </c>
    </row>
    <row r="51" spans="1:5" ht="16.2" thickBot="1">
      <c r="A51" s="38" t="s">
        <v>117</v>
      </c>
      <c r="B51" s="38" t="s">
        <v>134</v>
      </c>
      <c r="C51" s="40">
        <f>SUM(C52+C59+C75+C80)</f>
        <v>75087.820000000007</v>
      </c>
      <c r="D51" s="40">
        <f>SUM(D52+D59+D75+D80)</f>
        <v>-4461.5800000000008</v>
      </c>
      <c r="E51" s="40">
        <f>SUM(E52+E59+E75+E80)</f>
        <v>70626.24000000002</v>
      </c>
    </row>
    <row r="52" spans="1:5" ht="16.2" thickBot="1">
      <c r="A52" s="38" t="s">
        <v>153</v>
      </c>
      <c r="B52" s="38" t="s">
        <v>134</v>
      </c>
      <c r="C52" s="40">
        <v>0</v>
      </c>
      <c r="D52" s="40">
        <v>0</v>
      </c>
      <c r="E52" s="40">
        <v>0</v>
      </c>
    </row>
    <row r="53" spans="1:5" ht="16.2" thickBot="1">
      <c r="A53" s="38" t="s">
        <v>113</v>
      </c>
      <c r="B53" s="42" t="s">
        <v>130</v>
      </c>
      <c r="C53" s="43">
        <v>0</v>
      </c>
      <c r="D53" s="43">
        <v>0</v>
      </c>
      <c r="E53" s="43">
        <v>0</v>
      </c>
    </row>
    <row r="54" spans="1:5" ht="16.2" thickBot="1">
      <c r="A54" s="94" t="s">
        <v>110</v>
      </c>
      <c r="B54" s="95" t="s">
        <v>135</v>
      </c>
      <c r="C54" s="96">
        <v>0</v>
      </c>
      <c r="D54" s="96">
        <v>0</v>
      </c>
      <c r="E54" s="96">
        <v>0</v>
      </c>
    </row>
    <row r="55" spans="1:5" ht="16.2" thickBot="1">
      <c r="A55" s="28">
        <v>3</v>
      </c>
      <c r="B55" s="29" t="s">
        <v>15</v>
      </c>
      <c r="C55" s="30">
        <v>0</v>
      </c>
      <c r="D55" s="30">
        <v>0</v>
      </c>
      <c r="E55" s="30">
        <v>0</v>
      </c>
    </row>
    <row r="56" spans="1:5" ht="16.2" thickBot="1">
      <c r="A56" s="35">
        <v>32</v>
      </c>
      <c r="B56" s="36" t="s">
        <v>25</v>
      </c>
      <c r="C56" s="37">
        <v>0</v>
      </c>
      <c r="D56" s="37">
        <v>0</v>
      </c>
      <c r="E56" s="37">
        <v>0</v>
      </c>
    </row>
    <row r="57" spans="1:5" ht="16.2" thickBot="1">
      <c r="A57" s="33">
        <v>4</v>
      </c>
      <c r="B57" s="34" t="s">
        <v>17</v>
      </c>
      <c r="C57" s="30">
        <v>0</v>
      </c>
      <c r="D57" s="30">
        <v>0</v>
      </c>
      <c r="E57" s="30">
        <v>0</v>
      </c>
    </row>
    <row r="58" spans="1:5" ht="16.2" thickBot="1">
      <c r="A58" s="35">
        <v>42</v>
      </c>
      <c r="B58" s="36" t="s">
        <v>136</v>
      </c>
      <c r="C58" s="37">
        <v>0</v>
      </c>
      <c r="D58" s="37">
        <v>0</v>
      </c>
      <c r="E58" s="37">
        <v>0</v>
      </c>
    </row>
    <row r="59" spans="1:5" ht="16.2" thickBot="1">
      <c r="A59" s="38" t="s">
        <v>152</v>
      </c>
      <c r="B59" s="38" t="s">
        <v>137</v>
      </c>
      <c r="C59" s="40">
        <f>SUM(C60+C64)</f>
        <v>72087.820000000007</v>
      </c>
      <c r="D59" s="40">
        <f>SUM(D60+D64)</f>
        <v>-4714.0700000000006</v>
      </c>
      <c r="E59" s="40">
        <f>SUM(E60+E64)</f>
        <v>67373.750000000015</v>
      </c>
    </row>
    <row r="60" spans="1:5" ht="16.2" thickBot="1">
      <c r="A60" s="38" t="s">
        <v>109</v>
      </c>
      <c r="B60" s="42" t="s">
        <v>126</v>
      </c>
      <c r="C60" s="43">
        <f t="shared" ref="C60:E60" si="13">SUM(C61+0)</f>
        <v>729.96</v>
      </c>
      <c r="D60" s="43">
        <f t="shared" si="13"/>
        <v>0</v>
      </c>
      <c r="E60" s="43">
        <f t="shared" si="13"/>
        <v>729.96</v>
      </c>
    </row>
    <row r="61" spans="1:5" ht="16.2" thickBot="1">
      <c r="A61" s="94" t="s">
        <v>118</v>
      </c>
      <c r="B61" s="95" t="s">
        <v>138</v>
      </c>
      <c r="C61" s="96">
        <f t="shared" ref="C61" si="14">SUM(C63+0)</f>
        <v>729.96</v>
      </c>
      <c r="D61" s="96">
        <f t="shared" ref="D61:E61" si="15">SUM(D63+0)</f>
        <v>0</v>
      </c>
      <c r="E61" s="96">
        <f t="shared" si="15"/>
        <v>729.96</v>
      </c>
    </row>
    <row r="62" spans="1:5" ht="16.2" thickBot="1">
      <c r="A62" s="28">
        <v>3</v>
      </c>
      <c r="B62" s="29" t="s">
        <v>15</v>
      </c>
      <c r="C62" s="30">
        <v>729.96</v>
      </c>
      <c r="D62" s="30">
        <f>SUM(D63+0)</f>
        <v>0</v>
      </c>
      <c r="E62" s="30">
        <v>729.96</v>
      </c>
    </row>
    <row r="63" spans="1:5" ht="16.2" thickBot="1">
      <c r="A63" s="7">
        <v>32</v>
      </c>
      <c r="B63" s="8" t="s">
        <v>25</v>
      </c>
      <c r="C63" s="9">
        <v>729.96</v>
      </c>
      <c r="D63" s="9">
        <v>0</v>
      </c>
      <c r="E63" s="9">
        <v>729.96</v>
      </c>
    </row>
    <row r="64" spans="1:5" ht="16.2" thickBot="1">
      <c r="A64" s="38" t="s">
        <v>113</v>
      </c>
      <c r="B64" s="42" t="s">
        <v>130</v>
      </c>
      <c r="C64" s="43">
        <f>SUM(C65+C72)</f>
        <v>71357.86</v>
      </c>
      <c r="D64" s="43">
        <f>SUM(D65+D72+D69)</f>
        <v>-4714.0700000000006</v>
      </c>
      <c r="E64" s="43">
        <f>SUM(E65+E69+E72)</f>
        <v>66643.790000000008</v>
      </c>
    </row>
    <row r="65" spans="1:5" ht="16.2" thickBot="1">
      <c r="A65" s="94" t="s">
        <v>116</v>
      </c>
      <c r="B65" s="95" t="s">
        <v>133</v>
      </c>
      <c r="C65" s="96">
        <f t="shared" ref="C65:E65" si="16">SUM(C66+0)</f>
        <v>36664.11</v>
      </c>
      <c r="D65" s="96">
        <f t="shared" si="16"/>
        <v>-7952.8200000000006</v>
      </c>
      <c r="E65" s="96">
        <f t="shared" si="16"/>
        <v>28711.29</v>
      </c>
    </row>
    <row r="66" spans="1:5" ht="16.2" thickBot="1">
      <c r="A66" s="28">
        <v>3</v>
      </c>
      <c r="B66" s="29" t="s">
        <v>15</v>
      </c>
      <c r="C66" s="32">
        <f>SUM(C67+C68)</f>
        <v>36664.11</v>
      </c>
      <c r="D66" s="32">
        <f>SUM(D67+D68)</f>
        <v>-7952.8200000000006</v>
      </c>
      <c r="E66" s="32">
        <f>SUM(E67+E68)</f>
        <v>28711.29</v>
      </c>
    </row>
    <row r="67" spans="1:5" ht="16.2" thickBot="1">
      <c r="A67" s="11">
        <v>32</v>
      </c>
      <c r="B67" s="12" t="s">
        <v>25</v>
      </c>
      <c r="C67" s="13">
        <v>36114.11</v>
      </c>
      <c r="D67" s="13">
        <v>-7913.8</v>
      </c>
      <c r="E67" s="13">
        <v>28200.31</v>
      </c>
    </row>
    <row r="68" spans="1:5" ht="16.2" thickBot="1">
      <c r="A68" s="7">
        <v>34</v>
      </c>
      <c r="B68" s="8" t="s">
        <v>53</v>
      </c>
      <c r="C68" s="9">
        <v>550</v>
      </c>
      <c r="D68" s="9">
        <v>-39.020000000000003</v>
      </c>
      <c r="E68" s="9">
        <v>510.98</v>
      </c>
    </row>
    <row r="69" spans="1:5" ht="16.2" thickBot="1">
      <c r="A69" s="94" t="s">
        <v>110</v>
      </c>
      <c r="B69" s="95" t="s">
        <v>135</v>
      </c>
      <c r="C69" s="96">
        <f>SUM(C71+0)</f>
        <v>0</v>
      </c>
      <c r="D69" s="96">
        <f>SUM(D71+0)</f>
        <v>3238.75</v>
      </c>
      <c r="E69" s="96">
        <f>SUM(E71+0)</f>
        <v>3238.75</v>
      </c>
    </row>
    <row r="70" spans="1:5" ht="16.2" thickBot="1">
      <c r="A70" s="28">
        <v>4</v>
      </c>
      <c r="B70" s="29" t="s">
        <v>17</v>
      </c>
      <c r="C70" s="32">
        <f>SUM(C71+0)</f>
        <v>0</v>
      </c>
      <c r="D70" s="32">
        <f>SUM(D71+0)</f>
        <v>3238.75</v>
      </c>
      <c r="E70" s="32">
        <f>SUM(E71+0)</f>
        <v>3238.75</v>
      </c>
    </row>
    <row r="71" spans="1:5" ht="16.2" thickBot="1">
      <c r="A71" s="7">
        <v>42</v>
      </c>
      <c r="B71" s="8" t="s">
        <v>136</v>
      </c>
      <c r="C71" s="13">
        <v>0</v>
      </c>
      <c r="D71" s="13">
        <v>3238.75</v>
      </c>
      <c r="E71" s="13">
        <v>3238.75</v>
      </c>
    </row>
    <row r="72" spans="1:5" ht="16.2" thickBot="1">
      <c r="A72" s="94" t="s">
        <v>119</v>
      </c>
      <c r="B72" s="95" t="s">
        <v>139</v>
      </c>
      <c r="C72" s="96">
        <f>SUM(C74+0)</f>
        <v>34693.75</v>
      </c>
      <c r="D72" s="96">
        <f>SUM(D74+0)</f>
        <v>0</v>
      </c>
      <c r="E72" s="96">
        <f>SUM(E74+0)</f>
        <v>34693.75</v>
      </c>
    </row>
    <row r="73" spans="1:5" ht="16.2" thickBot="1">
      <c r="A73" s="28">
        <v>3</v>
      </c>
      <c r="B73" s="29" t="s">
        <v>15</v>
      </c>
      <c r="C73" s="32">
        <v>34693.75</v>
      </c>
      <c r="D73" s="32">
        <f>SUM(D74+0)</f>
        <v>0</v>
      </c>
      <c r="E73" s="32">
        <v>34693.75</v>
      </c>
    </row>
    <row r="74" spans="1:5" ht="16.2" thickBot="1">
      <c r="A74" s="11">
        <v>32</v>
      </c>
      <c r="B74" s="12" t="s">
        <v>25</v>
      </c>
      <c r="C74" s="13">
        <v>34693.75</v>
      </c>
      <c r="D74" s="13">
        <v>0</v>
      </c>
      <c r="E74" s="13">
        <v>34693.75</v>
      </c>
    </row>
    <row r="75" spans="1:5" ht="16.2" thickBot="1">
      <c r="A75" s="38" t="s">
        <v>150</v>
      </c>
      <c r="B75" s="38" t="s">
        <v>39</v>
      </c>
      <c r="C75" s="40">
        <v>3000</v>
      </c>
      <c r="D75" s="40">
        <f>SUM(D76+0)</f>
        <v>0</v>
      </c>
      <c r="E75" s="40">
        <v>3000</v>
      </c>
    </row>
    <row r="76" spans="1:5" ht="16.2" thickBot="1">
      <c r="A76" s="38" t="s">
        <v>109</v>
      </c>
      <c r="B76" s="42" t="s">
        <v>130</v>
      </c>
      <c r="C76" s="43">
        <f t="shared" ref="C76:E76" si="17">SUM(C77+0)</f>
        <v>3000</v>
      </c>
      <c r="D76" s="43">
        <f t="shared" si="17"/>
        <v>0</v>
      </c>
      <c r="E76" s="43">
        <f t="shared" si="17"/>
        <v>3000</v>
      </c>
    </row>
    <row r="77" spans="1:5" ht="16.2" thickBot="1">
      <c r="A77" s="94" t="s">
        <v>116</v>
      </c>
      <c r="B77" s="95" t="s">
        <v>133</v>
      </c>
      <c r="C77" s="96">
        <f t="shared" ref="C77" si="18">SUM(C79+0)</f>
        <v>3000</v>
      </c>
      <c r="D77" s="96">
        <f t="shared" ref="D77:E77" si="19">SUM(D79+0)</f>
        <v>0</v>
      </c>
      <c r="E77" s="96">
        <f t="shared" si="19"/>
        <v>3000</v>
      </c>
    </row>
    <row r="78" spans="1:5" ht="16.2" thickBot="1">
      <c r="A78" s="28">
        <v>3</v>
      </c>
      <c r="B78" s="29" t="s">
        <v>15</v>
      </c>
      <c r="C78" s="30">
        <v>3840.49</v>
      </c>
      <c r="D78" s="30">
        <f>SUM(D79+0)</f>
        <v>0</v>
      </c>
      <c r="E78" s="30">
        <f>SUM(E79+0)</f>
        <v>3000</v>
      </c>
    </row>
    <row r="79" spans="1:5" ht="16.2" thickBot="1">
      <c r="A79" s="7">
        <v>32</v>
      </c>
      <c r="B79" s="8" t="s">
        <v>25</v>
      </c>
      <c r="C79" s="9">
        <v>3000</v>
      </c>
      <c r="D79" s="9">
        <v>0</v>
      </c>
      <c r="E79" s="9">
        <v>3000</v>
      </c>
    </row>
    <row r="80" spans="1:5" ht="16.2" thickBot="1">
      <c r="A80" s="38" t="s">
        <v>215</v>
      </c>
      <c r="B80" s="38" t="s">
        <v>171</v>
      </c>
      <c r="C80" s="40">
        <f>C82+0</f>
        <v>0</v>
      </c>
      <c r="D80" s="40">
        <f>SUM(D82+0)</f>
        <v>252.49</v>
      </c>
      <c r="E80" s="40">
        <f>SUM(E82+0)</f>
        <v>252.49</v>
      </c>
    </row>
    <row r="81" spans="1:5" ht="16.2" thickBot="1">
      <c r="A81" s="38" t="s">
        <v>109</v>
      </c>
      <c r="B81" s="42" t="s">
        <v>130</v>
      </c>
      <c r="C81" s="43">
        <f t="shared" ref="C81:E81" si="20">SUM(C82+0)</f>
        <v>0</v>
      </c>
      <c r="D81" s="43">
        <f t="shared" si="20"/>
        <v>252.49</v>
      </c>
      <c r="E81" s="43">
        <f t="shared" si="20"/>
        <v>252.49</v>
      </c>
    </row>
    <row r="82" spans="1:5" ht="16.2" thickBot="1">
      <c r="A82" s="94" t="s">
        <v>116</v>
      </c>
      <c r="B82" s="95" t="s">
        <v>133</v>
      </c>
      <c r="C82" s="96">
        <f>C83+0</f>
        <v>0</v>
      </c>
      <c r="D82" s="96">
        <f t="shared" ref="D82" si="21">SUM(D84+0)</f>
        <v>252.49</v>
      </c>
      <c r="E82" s="96">
        <f t="shared" ref="E82" si="22">SUM(E84+0)</f>
        <v>252.49</v>
      </c>
    </row>
    <row r="83" spans="1:5" ht="16.2" thickBot="1">
      <c r="A83" s="28">
        <v>3</v>
      </c>
      <c r="B83" s="29" t="s">
        <v>15</v>
      </c>
      <c r="C83" s="30">
        <v>0</v>
      </c>
      <c r="D83" s="30">
        <f>SUM(D84+0)</f>
        <v>252.49</v>
      </c>
      <c r="E83" s="30">
        <f>SUM(E84+0)</f>
        <v>252.49</v>
      </c>
    </row>
    <row r="84" spans="1:5" ht="16.2" thickBot="1">
      <c r="A84" s="7">
        <v>32</v>
      </c>
      <c r="B84" s="8" t="s">
        <v>25</v>
      </c>
      <c r="C84" s="9">
        <v>0</v>
      </c>
      <c r="D84" s="9">
        <v>252.49</v>
      </c>
      <c r="E84" s="9">
        <v>252.49</v>
      </c>
    </row>
    <row r="85" spans="1:5" ht="16.2" thickBot="1">
      <c r="A85" s="38" t="s">
        <v>120</v>
      </c>
      <c r="B85" s="38" t="s">
        <v>140</v>
      </c>
      <c r="C85" s="40">
        <f>SUM(C86+C95+C101++C123+C129++C135)</f>
        <v>776891.72</v>
      </c>
      <c r="D85" s="40">
        <f>SUM(D86+D95+D101++D123+D129++D135)</f>
        <v>1417.8600000000001</v>
      </c>
      <c r="E85" s="40">
        <f>SUM(E86+E95+E101++E123+E129+E135)</f>
        <v>778309.58000000007</v>
      </c>
    </row>
    <row r="86" spans="1:5" ht="16.2" thickBot="1">
      <c r="A86" s="38" t="s">
        <v>154</v>
      </c>
      <c r="B86" s="38" t="s">
        <v>140</v>
      </c>
      <c r="C86" s="40">
        <f t="shared" ref="C86:E87" si="23">SUM(C87+0)</f>
        <v>3789.02</v>
      </c>
      <c r="D86" s="40">
        <f t="shared" si="23"/>
        <v>-371.52</v>
      </c>
      <c r="E86" s="40">
        <f t="shared" si="23"/>
        <v>3417.5</v>
      </c>
    </row>
    <row r="87" spans="1:5" ht="16.2" thickBot="1">
      <c r="A87" s="38" t="s">
        <v>109</v>
      </c>
      <c r="B87" s="42" t="s">
        <v>126</v>
      </c>
      <c r="C87" s="43">
        <f t="shared" si="23"/>
        <v>3789.02</v>
      </c>
      <c r="D87" s="43">
        <f t="shared" si="23"/>
        <v>-371.52</v>
      </c>
      <c r="E87" s="43">
        <f t="shared" si="23"/>
        <v>3417.5</v>
      </c>
    </row>
    <row r="88" spans="1:5" ht="16.2" thickBot="1">
      <c r="A88" s="94" t="s">
        <v>121</v>
      </c>
      <c r="B88" s="95" t="s">
        <v>129</v>
      </c>
      <c r="C88" s="96">
        <f>C89+0</f>
        <v>3789.02</v>
      </c>
      <c r="D88" s="96">
        <f>D89+0</f>
        <v>-371.52</v>
      </c>
      <c r="E88" s="96">
        <f>E89+0</f>
        <v>3417.5</v>
      </c>
    </row>
    <row r="89" spans="1:5" ht="16.2" thickBot="1">
      <c r="A89" s="28">
        <v>3</v>
      </c>
      <c r="B89" s="29" t="s">
        <v>15</v>
      </c>
      <c r="C89" s="32">
        <f>C90+C91</f>
        <v>3789.02</v>
      </c>
      <c r="D89" s="32">
        <f>D90+D91</f>
        <v>-371.52</v>
      </c>
      <c r="E89" s="32">
        <f>E90+E91</f>
        <v>3417.5</v>
      </c>
    </row>
    <row r="90" spans="1:5" ht="16.2" thickBot="1">
      <c r="A90" s="7">
        <v>31</v>
      </c>
      <c r="B90" s="8" t="s">
        <v>16</v>
      </c>
      <c r="C90" s="15">
        <v>3618.73</v>
      </c>
      <c r="D90" s="15">
        <v>-354.53</v>
      </c>
      <c r="E90" s="15">
        <v>3264.2</v>
      </c>
    </row>
    <row r="91" spans="1:5" ht="16.2" thickBot="1">
      <c r="A91" s="7">
        <v>32</v>
      </c>
      <c r="B91" s="8" t="s">
        <v>25</v>
      </c>
      <c r="C91" s="9">
        <v>170.29</v>
      </c>
      <c r="D91" s="9">
        <v>-16.989999999999998</v>
      </c>
      <c r="E91" s="9">
        <v>153.30000000000001</v>
      </c>
    </row>
    <row r="92" spans="1:5" ht="16.2" thickBot="1">
      <c r="A92" s="94" t="s">
        <v>160</v>
      </c>
      <c r="B92" s="95" t="s">
        <v>161</v>
      </c>
      <c r="C92" s="96">
        <v>0</v>
      </c>
      <c r="D92" s="96">
        <v>0</v>
      </c>
      <c r="E92" s="96">
        <v>0</v>
      </c>
    </row>
    <row r="93" spans="1:5" ht="16.2" thickBot="1">
      <c r="A93" s="28">
        <v>3</v>
      </c>
      <c r="B93" s="29" t="s">
        <v>15</v>
      </c>
      <c r="C93" s="32">
        <v>0</v>
      </c>
      <c r="D93" s="32">
        <v>0</v>
      </c>
      <c r="E93" s="32">
        <v>0</v>
      </c>
    </row>
    <row r="94" spans="1:5" ht="16.2" thickBot="1">
      <c r="A94" s="7">
        <v>32</v>
      </c>
      <c r="B94" s="8" t="s">
        <v>25</v>
      </c>
      <c r="C94" s="9">
        <v>0</v>
      </c>
      <c r="D94" s="9">
        <v>0</v>
      </c>
      <c r="E94" s="9">
        <v>0</v>
      </c>
    </row>
    <row r="95" spans="1:5" ht="16.2" thickBot="1">
      <c r="A95" s="38" t="s">
        <v>155</v>
      </c>
      <c r="B95" s="38" t="s">
        <v>141</v>
      </c>
      <c r="C95" s="40">
        <f t="shared" ref="C95:E95" si="24">SUM(C96+0)</f>
        <v>21471.1</v>
      </c>
      <c r="D95" s="40">
        <f t="shared" si="24"/>
        <v>-2105.31</v>
      </c>
      <c r="E95" s="40">
        <f t="shared" si="24"/>
        <v>19365.79</v>
      </c>
    </row>
    <row r="96" spans="1:5" ht="16.2" thickBot="1">
      <c r="A96" s="38" t="s">
        <v>109</v>
      </c>
      <c r="B96" s="42" t="s">
        <v>126</v>
      </c>
      <c r="C96" s="43">
        <f>SUM(C97+0)</f>
        <v>21471.1</v>
      </c>
      <c r="D96" s="43">
        <f>SUM(D97+0)</f>
        <v>-2105.31</v>
      </c>
      <c r="E96" s="43">
        <f>SUM(E97+0)</f>
        <v>19365.79</v>
      </c>
    </row>
    <row r="97" spans="1:5" ht="16.2" thickBot="1">
      <c r="A97" s="94" t="s">
        <v>112</v>
      </c>
      <c r="B97" s="95" t="s">
        <v>129</v>
      </c>
      <c r="C97" s="96">
        <f>C98+0</f>
        <v>21471.1</v>
      </c>
      <c r="D97" s="96">
        <f>D98+0</f>
        <v>-2105.31</v>
      </c>
      <c r="E97" s="96">
        <f>E98+0</f>
        <v>19365.79</v>
      </c>
    </row>
    <row r="98" spans="1:5" ht="16.2" thickBot="1">
      <c r="A98" s="28">
        <v>3</v>
      </c>
      <c r="B98" s="29" t="s">
        <v>15</v>
      </c>
      <c r="C98" s="30">
        <f>C99+C100</f>
        <v>21471.1</v>
      </c>
      <c r="D98" s="30">
        <f>D99+D100</f>
        <v>-2105.31</v>
      </c>
      <c r="E98" s="30">
        <f>E99+E100</f>
        <v>19365.79</v>
      </c>
    </row>
    <row r="99" spans="1:5" ht="16.2" thickBot="1">
      <c r="A99" s="7">
        <v>31</v>
      </c>
      <c r="B99" s="8" t="s">
        <v>16</v>
      </c>
      <c r="C99" s="10">
        <v>20506.12</v>
      </c>
      <c r="D99" s="10">
        <v>-2009.01</v>
      </c>
      <c r="E99" s="10">
        <v>18497.11</v>
      </c>
    </row>
    <row r="100" spans="1:5" ht="16.2" thickBot="1">
      <c r="A100" s="7">
        <v>32</v>
      </c>
      <c r="B100" s="8" t="s">
        <v>25</v>
      </c>
      <c r="C100" s="9">
        <v>964.98</v>
      </c>
      <c r="D100" s="9">
        <v>-96.3</v>
      </c>
      <c r="E100" s="9">
        <v>868.68</v>
      </c>
    </row>
    <row r="101" spans="1:5" ht="16.2" thickBot="1">
      <c r="A101" s="38" t="s">
        <v>156</v>
      </c>
      <c r="B101" s="38" t="s">
        <v>35</v>
      </c>
      <c r="C101" s="40">
        <f>SUM(C102+C115)</f>
        <v>751631.6</v>
      </c>
      <c r="D101" s="40">
        <f>SUM(D102+D115)</f>
        <v>452.86</v>
      </c>
      <c r="E101" s="40">
        <f>SUM(E102+E115)</f>
        <v>752084.46</v>
      </c>
    </row>
    <row r="102" spans="1:5" ht="16.2" thickBot="1">
      <c r="A102" s="38" t="s">
        <v>109</v>
      </c>
      <c r="B102" s="42" t="s">
        <v>126</v>
      </c>
      <c r="C102" s="43">
        <f>SUM(C103+C106+C109)</f>
        <v>32131.599999999999</v>
      </c>
      <c r="D102" s="43">
        <f>SUM(D103+D106+D109+D112)</f>
        <v>452.86</v>
      </c>
      <c r="E102" s="43">
        <f>SUM(E103+E106+E109+E112)</f>
        <v>32584.46</v>
      </c>
    </row>
    <row r="103" spans="1:5" ht="16.2" thickBot="1">
      <c r="A103" s="94" t="s">
        <v>122</v>
      </c>
      <c r="B103" s="95" t="s">
        <v>142</v>
      </c>
      <c r="C103" s="96">
        <v>7000</v>
      </c>
      <c r="D103" s="96">
        <f>SUM(D104+0)</f>
        <v>0</v>
      </c>
      <c r="E103" s="96">
        <v>7000</v>
      </c>
    </row>
    <row r="104" spans="1:5" ht="16.2" thickBot="1">
      <c r="A104" s="33">
        <v>4</v>
      </c>
      <c r="B104" s="34" t="s">
        <v>17</v>
      </c>
      <c r="C104" s="30">
        <v>7000</v>
      </c>
      <c r="D104" s="30">
        <f>SUM(D105+0)</f>
        <v>0</v>
      </c>
      <c r="E104" s="30">
        <v>7000</v>
      </c>
    </row>
    <row r="105" spans="1:5" ht="16.2" thickBot="1">
      <c r="A105" s="7">
        <v>42</v>
      </c>
      <c r="B105" s="8" t="s">
        <v>136</v>
      </c>
      <c r="C105" s="9">
        <v>7000</v>
      </c>
      <c r="D105" s="9">
        <v>0</v>
      </c>
      <c r="E105" s="9">
        <v>7000</v>
      </c>
    </row>
    <row r="106" spans="1:5" ht="16.2" thickBot="1">
      <c r="A106" s="94" t="s">
        <v>123</v>
      </c>
      <c r="B106" s="95" t="s">
        <v>143</v>
      </c>
      <c r="C106" s="96">
        <f t="shared" ref="C106" si="25">SUM(C108+0)</f>
        <v>24897.599999999999</v>
      </c>
      <c r="D106" s="96">
        <f t="shared" ref="D106:E106" si="26">SUM(D108+0)</f>
        <v>0</v>
      </c>
      <c r="E106" s="96">
        <f t="shared" si="26"/>
        <v>24897.599999999999</v>
      </c>
    </row>
    <row r="107" spans="1:5" ht="16.2" thickBot="1">
      <c r="A107" s="28">
        <v>3</v>
      </c>
      <c r="B107" s="29" t="s">
        <v>15</v>
      </c>
      <c r="C107" s="32">
        <f>C108+0</f>
        <v>24897.599999999999</v>
      </c>
      <c r="D107" s="32">
        <f>D108+0</f>
        <v>0</v>
      </c>
      <c r="E107" s="32">
        <f>E108+0</f>
        <v>24897.599999999999</v>
      </c>
    </row>
    <row r="108" spans="1:5" ht="16.2" thickBot="1">
      <c r="A108" s="11">
        <v>32</v>
      </c>
      <c r="B108" s="12" t="s">
        <v>25</v>
      </c>
      <c r="C108" s="13">
        <v>24897.599999999999</v>
      </c>
      <c r="D108" s="13">
        <v>0</v>
      </c>
      <c r="E108" s="13">
        <v>24897.599999999999</v>
      </c>
    </row>
    <row r="109" spans="1:5" ht="16.2" thickBot="1">
      <c r="A109" s="94" t="s">
        <v>124</v>
      </c>
      <c r="B109" s="95" t="s">
        <v>144</v>
      </c>
      <c r="C109" s="96">
        <f t="shared" ref="C109" si="27">SUM(C111+0)</f>
        <v>234</v>
      </c>
      <c r="D109" s="96">
        <f t="shared" ref="D109:E109" si="28">SUM(D111+0)</f>
        <v>0</v>
      </c>
      <c r="E109" s="96">
        <f t="shared" si="28"/>
        <v>234</v>
      </c>
    </row>
    <row r="110" spans="1:5" ht="16.2" thickBot="1">
      <c r="A110" s="28">
        <v>3</v>
      </c>
      <c r="B110" s="29" t="s">
        <v>15</v>
      </c>
      <c r="C110" s="30">
        <v>234</v>
      </c>
      <c r="D110" s="30">
        <f>SUM(D111+0)</f>
        <v>0</v>
      </c>
      <c r="E110" s="30">
        <v>234</v>
      </c>
    </row>
    <row r="111" spans="1:5" ht="16.2" thickBot="1">
      <c r="A111" s="7">
        <v>38</v>
      </c>
      <c r="B111" s="8" t="s">
        <v>55</v>
      </c>
      <c r="C111" s="9">
        <v>234</v>
      </c>
      <c r="D111" s="9">
        <v>0</v>
      </c>
      <c r="E111" s="9">
        <v>234</v>
      </c>
    </row>
    <row r="112" spans="1:5" ht="16.2" thickBot="1">
      <c r="A112" s="94" t="s">
        <v>165</v>
      </c>
      <c r="B112" s="95" t="s">
        <v>166</v>
      </c>
      <c r="C112" s="96">
        <f t="shared" ref="C112:E112" si="29">SUM(C114+0)</f>
        <v>0</v>
      </c>
      <c r="D112" s="96">
        <f t="shared" si="29"/>
        <v>452.86</v>
      </c>
      <c r="E112" s="96">
        <f t="shared" si="29"/>
        <v>452.86</v>
      </c>
    </row>
    <row r="113" spans="1:5" ht="16.2" thickBot="1">
      <c r="A113" s="28">
        <v>3</v>
      </c>
      <c r="B113" s="29" t="s">
        <v>15</v>
      </c>
      <c r="C113" s="32">
        <f>C114+0</f>
        <v>0</v>
      </c>
      <c r="D113" s="32">
        <f>D114+0</f>
        <v>452.86</v>
      </c>
      <c r="E113" s="32">
        <f>E114+0</f>
        <v>452.86</v>
      </c>
    </row>
    <row r="114" spans="1:5" ht="16.2" thickBot="1">
      <c r="A114" s="11">
        <v>32</v>
      </c>
      <c r="B114" s="12" t="s">
        <v>25</v>
      </c>
      <c r="C114" s="13">
        <v>0</v>
      </c>
      <c r="D114" s="13">
        <v>452.86</v>
      </c>
      <c r="E114" s="13">
        <v>452.86</v>
      </c>
    </row>
    <row r="115" spans="1:5" ht="16.2" thickBot="1">
      <c r="A115" s="38" t="s">
        <v>109</v>
      </c>
      <c r="B115" s="42" t="s">
        <v>130</v>
      </c>
      <c r="C115" s="43">
        <f>SUM(C116+C120)</f>
        <v>719500</v>
      </c>
      <c r="D115" s="43">
        <f>SUM(D116+D120)</f>
        <v>0</v>
      </c>
      <c r="E115" s="43">
        <f>SUM(E116+E120)</f>
        <v>719500</v>
      </c>
    </row>
    <row r="116" spans="1:5" ht="16.2" thickBot="1">
      <c r="A116" s="94" t="s">
        <v>116</v>
      </c>
      <c r="B116" s="95" t="s">
        <v>133</v>
      </c>
      <c r="C116" s="96">
        <f t="shared" ref="C116:E116" si="30">SUM(C117+0)</f>
        <v>719500</v>
      </c>
      <c r="D116" s="96">
        <f t="shared" si="30"/>
        <v>0</v>
      </c>
      <c r="E116" s="96">
        <f t="shared" si="30"/>
        <v>719500</v>
      </c>
    </row>
    <row r="117" spans="1:5" ht="16.2" thickBot="1">
      <c r="A117" s="51">
        <v>3</v>
      </c>
      <c r="B117" s="42" t="s">
        <v>15</v>
      </c>
      <c r="C117" s="40">
        <f>SUM(C118+C119)</f>
        <v>719500</v>
      </c>
      <c r="D117" s="40">
        <f>SUM(D118+D119)</f>
        <v>0</v>
      </c>
      <c r="E117" s="40">
        <f>SUM(E118+E119)</f>
        <v>719500</v>
      </c>
    </row>
    <row r="118" spans="1:5" ht="16.2" thickBot="1">
      <c r="A118" s="7">
        <v>31</v>
      </c>
      <c r="B118" s="8" t="s">
        <v>16</v>
      </c>
      <c r="C118" s="10">
        <v>698500</v>
      </c>
      <c r="D118" s="10">
        <v>0</v>
      </c>
      <c r="E118" s="10">
        <v>698500</v>
      </c>
    </row>
    <row r="119" spans="1:5" ht="16.2" thickBot="1">
      <c r="A119" s="11">
        <v>32</v>
      </c>
      <c r="B119" s="12" t="s">
        <v>25</v>
      </c>
      <c r="C119" s="13">
        <v>21000</v>
      </c>
      <c r="D119" s="13">
        <v>0</v>
      </c>
      <c r="E119" s="13">
        <v>21000</v>
      </c>
    </row>
    <row r="120" spans="1:5" ht="16.2" thickBot="1">
      <c r="A120" s="94" t="s">
        <v>110</v>
      </c>
      <c r="B120" s="95" t="s">
        <v>135</v>
      </c>
      <c r="C120" s="96">
        <v>0</v>
      </c>
      <c r="D120" s="96">
        <v>0</v>
      </c>
      <c r="E120" s="96">
        <v>0</v>
      </c>
    </row>
    <row r="121" spans="1:5" ht="16.2" thickBot="1">
      <c r="A121" s="33">
        <v>4</v>
      </c>
      <c r="B121" s="34" t="s">
        <v>17</v>
      </c>
      <c r="C121" s="30">
        <v>0</v>
      </c>
      <c r="D121" s="30">
        <v>0</v>
      </c>
      <c r="E121" s="30">
        <v>0</v>
      </c>
    </row>
    <row r="122" spans="1:5" ht="16.2" thickBot="1">
      <c r="A122" s="7">
        <v>42</v>
      </c>
      <c r="B122" s="8" t="s">
        <v>136</v>
      </c>
      <c r="C122" s="14">
        <v>0</v>
      </c>
      <c r="D122" s="14">
        <v>0</v>
      </c>
      <c r="E122" s="14">
        <v>0</v>
      </c>
    </row>
    <row r="123" spans="1:5" ht="16.2" thickBot="1">
      <c r="A123" s="38" t="s">
        <v>218</v>
      </c>
      <c r="B123" s="38" t="s">
        <v>168</v>
      </c>
      <c r="C123" s="40">
        <f t="shared" ref="C123:E124" si="31">SUM(C124+0)</f>
        <v>0</v>
      </c>
      <c r="D123" s="40">
        <f t="shared" si="31"/>
        <v>371.52</v>
      </c>
      <c r="E123" s="40">
        <f t="shared" si="31"/>
        <v>371.52</v>
      </c>
    </row>
    <row r="124" spans="1:5" ht="16.2" thickBot="1">
      <c r="A124" s="38" t="s">
        <v>109</v>
      </c>
      <c r="B124" s="42" t="s">
        <v>126</v>
      </c>
      <c r="C124" s="43">
        <f t="shared" si="31"/>
        <v>0</v>
      </c>
      <c r="D124" s="43">
        <f t="shared" si="31"/>
        <v>371.52</v>
      </c>
      <c r="E124" s="43">
        <f t="shared" si="31"/>
        <v>371.52</v>
      </c>
    </row>
    <row r="125" spans="1:5" ht="16.2" thickBot="1">
      <c r="A125" s="94" t="s">
        <v>121</v>
      </c>
      <c r="B125" s="95" t="s">
        <v>129</v>
      </c>
      <c r="C125" s="96">
        <f>C126+0</f>
        <v>0</v>
      </c>
      <c r="D125" s="96">
        <f>D126+0</f>
        <v>371.52</v>
      </c>
      <c r="E125" s="96">
        <f>E126+0</f>
        <v>371.52</v>
      </c>
    </row>
    <row r="126" spans="1:5" ht="16.2" thickBot="1">
      <c r="A126" s="28">
        <v>3</v>
      </c>
      <c r="B126" s="29" t="s">
        <v>15</v>
      </c>
      <c r="C126" s="32">
        <f>C127+C128</f>
        <v>0</v>
      </c>
      <c r="D126" s="32">
        <f>D127+D128</f>
        <v>371.52</v>
      </c>
      <c r="E126" s="32">
        <f>E127+E128</f>
        <v>371.52</v>
      </c>
    </row>
    <row r="127" spans="1:5" ht="16.2" thickBot="1">
      <c r="A127" s="7">
        <v>31</v>
      </c>
      <c r="B127" s="8" t="s">
        <v>16</v>
      </c>
      <c r="C127" s="15">
        <v>0</v>
      </c>
      <c r="D127" s="15">
        <v>354.53</v>
      </c>
      <c r="E127" s="15">
        <v>354.53</v>
      </c>
    </row>
    <row r="128" spans="1:5" ht="16.2" thickBot="1">
      <c r="A128" s="7">
        <v>32</v>
      </c>
      <c r="B128" s="8" t="s">
        <v>25</v>
      </c>
      <c r="C128" s="9">
        <v>0</v>
      </c>
      <c r="D128" s="9">
        <v>16.989999999999998</v>
      </c>
      <c r="E128" s="9">
        <v>16.989999999999998</v>
      </c>
    </row>
    <row r="129" spans="1:5" ht="16.2" thickBot="1">
      <c r="A129" s="38" t="s">
        <v>216</v>
      </c>
      <c r="B129" s="38" t="s">
        <v>168</v>
      </c>
      <c r="C129" s="40">
        <f t="shared" ref="C129:E130" si="32">SUM(C130+0)</f>
        <v>0</v>
      </c>
      <c r="D129" s="40">
        <f t="shared" si="32"/>
        <v>2105.31</v>
      </c>
      <c r="E129" s="40">
        <f t="shared" si="32"/>
        <v>2105.31</v>
      </c>
    </row>
    <row r="130" spans="1:5" ht="16.2" thickBot="1">
      <c r="A130" s="38" t="s">
        <v>109</v>
      </c>
      <c r="B130" s="42" t="s">
        <v>126</v>
      </c>
      <c r="C130" s="43">
        <f t="shared" si="32"/>
        <v>0</v>
      </c>
      <c r="D130" s="43">
        <f t="shared" si="32"/>
        <v>2105.31</v>
      </c>
      <c r="E130" s="43">
        <f t="shared" si="32"/>
        <v>2105.31</v>
      </c>
    </row>
    <row r="131" spans="1:5" ht="16.2" thickBot="1">
      <c r="A131" s="94" t="s">
        <v>121</v>
      </c>
      <c r="B131" s="95" t="s">
        <v>129</v>
      </c>
      <c r="C131" s="96">
        <f>C132+0</f>
        <v>0</v>
      </c>
      <c r="D131" s="96">
        <f>D132+0</f>
        <v>2105.31</v>
      </c>
      <c r="E131" s="96">
        <f>E132+0</f>
        <v>2105.31</v>
      </c>
    </row>
    <row r="132" spans="1:5" ht="16.2" thickBot="1">
      <c r="A132" s="28">
        <v>3</v>
      </c>
      <c r="B132" s="29" t="s">
        <v>15</v>
      </c>
      <c r="C132" s="32">
        <f>C133+C134</f>
        <v>0</v>
      </c>
      <c r="D132" s="32">
        <f>D133+D134</f>
        <v>2105.31</v>
      </c>
      <c r="E132" s="32">
        <f>E133+E134</f>
        <v>2105.31</v>
      </c>
    </row>
    <row r="133" spans="1:5" ht="16.2" thickBot="1">
      <c r="A133" s="7">
        <v>31</v>
      </c>
      <c r="B133" s="8" t="s">
        <v>16</v>
      </c>
      <c r="C133" s="15">
        <v>0</v>
      </c>
      <c r="D133" s="15">
        <v>2009.01</v>
      </c>
      <c r="E133" s="15">
        <v>2009.01</v>
      </c>
    </row>
    <row r="134" spans="1:5" ht="16.2" thickBot="1">
      <c r="A134" s="7">
        <v>32</v>
      </c>
      <c r="B134" s="8" t="s">
        <v>25</v>
      </c>
      <c r="C134" s="9">
        <v>0</v>
      </c>
      <c r="D134" s="9">
        <v>96.3</v>
      </c>
      <c r="E134" s="9">
        <v>96.3</v>
      </c>
    </row>
    <row r="135" spans="1:5" ht="16.2" thickBot="1">
      <c r="A135" s="38" t="s">
        <v>217</v>
      </c>
      <c r="B135" s="38" t="s">
        <v>167</v>
      </c>
      <c r="C135" s="40">
        <f>C137+C140</f>
        <v>0</v>
      </c>
      <c r="D135" s="40">
        <f>D137+D140</f>
        <v>965</v>
      </c>
      <c r="E135" s="40">
        <f>E137+E140</f>
        <v>965</v>
      </c>
    </row>
    <row r="136" spans="1:5" ht="16.2" thickBot="1">
      <c r="A136" s="38" t="s">
        <v>109</v>
      </c>
      <c r="B136" s="42" t="s">
        <v>126</v>
      </c>
      <c r="C136" s="43">
        <f t="shared" ref="C136" si="33">SUM(C137+0)</f>
        <v>0</v>
      </c>
      <c r="D136" s="40">
        <f>D138+D141</f>
        <v>965</v>
      </c>
      <c r="E136" s="40">
        <f>E138+E141</f>
        <v>965</v>
      </c>
    </row>
    <row r="137" spans="1:5" ht="16.2" thickBot="1">
      <c r="A137" s="94" t="s">
        <v>110</v>
      </c>
      <c r="B137" s="95" t="s">
        <v>135</v>
      </c>
      <c r="C137" s="96">
        <v>0</v>
      </c>
      <c r="D137" s="96">
        <v>0</v>
      </c>
      <c r="E137" s="96">
        <v>0</v>
      </c>
    </row>
    <row r="138" spans="1:5" ht="16.2" thickBot="1">
      <c r="A138" s="33">
        <v>4</v>
      </c>
      <c r="B138" s="34" t="s">
        <v>17</v>
      </c>
      <c r="C138" s="30">
        <v>0</v>
      </c>
      <c r="D138" s="30">
        <v>0</v>
      </c>
      <c r="E138" s="30">
        <v>0</v>
      </c>
    </row>
    <row r="139" spans="1:5" ht="16.2" thickBot="1">
      <c r="A139" s="7">
        <v>42</v>
      </c>
      <c r="B139" s="8" t="s">
        <v>136</v>
      </c>
      <c r="C139" s="14">
        <v>0</v>
      </c>
      <c r="D139" s="14">
        <v>0</v>
      </c>
      <c r="E139" s="14">
        <v>0</v>
      </c>
    </row>
    <row r="140" spans="1:5" ht="16.2" thickBot="1">
      <c r="A140" s="94" t="s">
        <v>165</v>
      </c>
      <c r="B140" s="95" t="s">
        <v>166</v>
      </c>
      <c r="C140" s="96">
        <f t="shared" ref="C140:E140" si="34">SUM(C142+0)</f>
        <v>0</v>
      </c>
      <c r="D140" s="96">
        <f t="shared" si="34"/>
        <v>965</v>
      </c>
      <c r="E140" s="96">
        <f t="shared" si="34"/>
        <v>965</v>
      </c>
    </row>
    <row r="141" spans="1:5" ht="16.2" thickBot="1">
      <c r="A141" s="28">
        <v>3</v>
      </c>
      <c r="B141" s="29" t="s">
        <v>15</v>
      </c>
      <c r="C141" s="32">
        <f>C142+0</f>
        <v>0</v>
      </c>
      <c r="D141" s="32">
        <f>D142+0</f>
        <v>965</v>
      </c>
      <c r="E141" s="32">
        <f>E142+0</f>
        <v>965</v>
      </c>
    </row>
    <row r="142" spans="1:5" ht="16.2" thickBot="1">
      <c r="A142" s="11">
        <v>32</v>
      </c>
      <c r="B142" s="12" t="s">
        <v>25</v>
      </c>
      <c r="C142" s="13">
        <v>0</v>
      </c>
      <c r="D142" s="13">
        <v>965</v>
      </c>
      <c r="E142" s="13">
        <v>965</v>
      </c>
    </row>
    <row r="143" spans="1:5" ht="16.2" thickBot="1">
      <c r="A143" s="38" t="s">
        <v>125</v>
      </c>
      <c r="B143" s="38" t="s">
        <v>145</v>
      </c>
      <c r="C143" s="40">
        <f>SUM(C144+F210+F230)</f>
        <v>0</v>
      </c>
      <c r="D143" s="40">
        <f>SUM(D144+G203+G223)</f>
        <v>0</v>
      </c>
      <c r="E143" s="40">
        <f>SUM(E144+H203+H223)</f>
        <v>0</v>
      </c>
    </row>
    <row r="144" spans="1:5" ht="16.2" thickBot="1">
      <c r="A144" s="38" t="s">
        <v>157</v>
      </c>
      <c r="B144" s="38" t="s">
        <v>45</v>
      </c>
      <c r="C144" s="40">
        <v>0</v>
      </c>
      <c r="D144" s="40">
        <v>0</v>
      </c>
      <c r="E144" s="40">
        <v>0</v>
      </c>
    </row>
    <row r="145" spans="1:5" ht="16.2" thickBot="1">
      <c r="A145" s="38" t="s">
        <v>113</v>
      </c>
      <c r="B145" s="42" t="s">
        <v>130</v>
      </c>
      <c r="C145" s="43">
        <v>0</v>
      </c>
      <c r="D145" s="43">
        <v>0</v>
      </c>
      <c r="E145" s="43">
        <v>0</v>
      </c>
    </row>
    <row r="146" spans="1:5" ht="16.2" thickBot="1">
      <c r="A146" s="94" t="s">
        <v>110</v>
      </c>
      <c r="B146" s="95" t="s">
        <v>135</v>
      </c>
      <c r="C146" s="96">
        <v>0</v>
      </c>
      <c r="D146" s="96">
        <v>0</v>
      </c>
      <c r="E146" s="96">
        <v>0</v>
      </c>
    </row>
    <row r="147" spans="1:5" ht="16.2" thickBot="1">
      <c r="A147" s="33">
        <v>4</v>
      </c>
      <c r="B147" s="34" t="s">
        <v>17</v>
      </c>
      <c r="C147" s="30"/>
      <c r="D147" s="30"/>
      <c r="E147" s="30"/>
    </row>
    <row r="148" spans="1:5" ht="16.2" thickBot="1">
      <c r="A148" s="7">
        <v>42</v>
      </c>
      <c r="B148" s="8" t="s">
        <v>136</v>
      </c>
      <c r="C148" s="14">
        <v>0</v>
      </c>
      <c r="D148" s="14">
        <v>0</v>
      </c>
      <c r="E148" s="14">
        <v>0</v>
      </c>
    </row>
  </sheetData>
  <mergeCells count="7">
    <mergeCell ref="A1:E1"/>
    <mergeCell ref="A12:B12"/>
    <mergeCell ref="A5:B5"/>
    <mergeCell ref="A6:B6"/>
    <mergeCell ref="A4:B4"/>
    <mergeCell ref="A2:E2"/>
    <mergeCell ref="A3:E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r:id="rId1"/>
  <ignoredErrors>
    <ignoredError sqref="C26 C88 C97 D82:E82 D61 D77:E77 D81:E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P I R po ekonomskoj kl.</vt:lpstr>
      <vt:lpstr> Račun P I R po izvorima</vt:lpstr>
      <vt:lpstr>Rashodi prema funkcijskoj kl.</vt:lpstr>
      <vt:lpstr>Račun financiranja</vt:lpstr>
      <vt:lpstr>Posebni dio</vt:lpstr>
      <vt:lpstr>' Račun P I R po izvorima'!Ispis_naslova</vt:lpstr>
      <vt:lpstr>'Posebni dio'!Ispis_naslova</vt:lpstr>
      <vt:lpstr>'Rashodi prema funkcijskoj kl.'!Ispis_naslova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2025-04-15T15:16:01Z</cp:lastPrinted>
  <dcterms:created xsi:type="dcterms:W3CDTF">2022-08-12T12:51:27Z</dcterms:created>
  <dcterms:modified xsi:type="dcterms:W3CDTF">2025-04-16T06:55:10Z</dcterms:modified>
</cp:coreProperties>
</file>