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VANKA 8\3. 2025. POSLOVNA GODINA\FINANCIJE 2025\FINANCIJSKI PLANOVI 2025\NAJNOVIJE ZA STRANICU\"/>
    </mc:Choice>
  </mc:AlternateContent>
  <xr:revisionPtr revIDLastSave="0" documentId="13_ncr:1_{470D9964-AA6F-4568-BE2E-161FAAF17E2D}" xr6:coauthVersionLast="47" xr6:coauthVersionMax="47" xr10:uidLastSave="{00000000-0000-0000-0000-000000000000}"/>
  <bookViews>
    <workbookView xWindow="-108" yWindow="-108" windowWidth="23256" windowHeight="12576" tabRatio="910" firstSheet="1" activeTab="6" xr2:uid="{D84FD137-F487-46A0-9D71-29D0765B6CC3}"/>
  </bookViews>
  <sheets>
    <sheet name="SAŽETAK" sheetId="7" r:id="rId1"/>
    <sheet name="RAČUN R I P PO EKONOMSOJ KL." sheetId="5" r:id="rId2"/>
    <sheet name="RAČUN P I R PO IZVORIMA" sheetId="4" r:id="rId3"/>
    <sheet name="RASHODI PREMA FUNKCIJSKOJ KL." sheetId="3" r:id="rId4"/>
    <sheet name="RAČUN FINAN. PREMA IZVORIMA" sheetId="6" r:id="rId5"/>
    <sheet name="RAČUN FINAN.PREMA EKON. KL" sheetId="2" r:id="rId6"/>
    <sheet name="POSEBNI DIO 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7" l="1"/>
  <c r="H77" i="1"/>
  <c r="I77" i="1"/>
  <c r="G13" i="7"/>
  <c r="H13" i="7"/>
  <c r="I13" i="7"/>
  <c r="J13" i="7"/>
  <c r="F13" i="7"/>
  <c r="G12" i="7"/>
  <c r="H12" i="7"/>
  <c r="L12" i="7" s="1"/>
  <c r="I12" i="7"/>
  <c r="I11" i="7" s="1"/>
  <c r="J12" i="7"/>
  <c r="G10" i="7"/>
  <c r="G9" i="7" s="1"/>
  <c r="H10" i="7"/>
  <c r="H9" i="7" s="1"/>
  <c r="I10" i="7"/>
  <c r="J10" i="7"/>
  <c r="J9" i="7" s="1"/>
  <c r="F10" i="7"/>
  <c r="L10" i="7"/>
  <c r="I9" i="7"/>
  <c r="G10" i="4"/>
  <c r="J23" i="4"/>
  <c r="I23" i="4"/>
  <c r="H22" i="4"/>
  <c r="G22" i="4"/>
  <c r="F22" i="4"/>
  <c r="E22" i="4"/>
  <c r="D22" i="4"/>
  <c r="J21" i="4"/>
  <c r="I21" i="4"/>
  <c r="J20" i="4"/>
  <c r="I20" i="4"/>
  <c r="J19" i="4"/>
  <c r="I19" i="4"/>
  <c r="H18" i="4"/>
  <c r="G18" i="4"/>
  <c r="F18" i="4"/>
  <c r="E18" i="4"/>
  <c r="D18" i="4"/>
  <c r="J17" i="4"/>
  <c r="I17" i="4"/>
  <c r="J16" i="4"/>
  <c r="I16" i="4"/>
  <c r="H15" i="4"/>
  <c r="G15" i="4"/>
  <c r="F15" i="4"/>
  <c r="E15" i="4"/>
  <c r="D15" i="4"/>
  <c r="J14" i="4"/>
  <c r="I14" i="4"/>
  <c r="H13" i="4"/>
  <c r="G13" i="4"/>
  <c r="F13" i="4"/>
  <c r="E13" i="4"/>
  <c r="D13" i="4"/>
  <c r="J12" i="4"/>
  <c r="I12" i="4"/>
  <c r="H11" i="4"/>
  <c r="G11" i="4"/>
  <c r="F11" i="4"/>
  <c r="F10" i="4" s="1"/>
  <c r="E11" i="4"/>
  <c r="D11" i="4"/>
  <c r="D10" i="4" s="1"/>
  <c r="I11" i="5"/>
  <c r="J11" i="5"/>
  <c r="I12" i="5"/>
  <c r="J12" i="5"/>
  <c r="I13" i="5"/>
  <c r="J13" i="5"/>
  <c r="I14" i="5"/>
  <c r="J14" i="5"/>
  <c r="I15" i="5"/>
  <c r="J15" i="5"/>
  <c r="J9" i="5"/>
  <c r="I9" i="5"/>
  <c r="I22" i="5"/>
  <c r="J22" i="5"/>
  <c r="I23" i="5"/>
  <c r="J23" i="5"/>
  <c r="I24" i="5"/>
  <c r="J24" i="5"/>
  <c r="I25" i="5"/>
  <c r="J25" i="5"/>
  <c r="I27" i="5"/>
  <c r="J27" i="5"/>
  <c r="E44" i="4"/>
  <c r="F44" i="4"/>
  <c r="G44" i="4"/>
  <c r="H44" i="4"/>
  <c r="D44" i="4"/>
  <c r="E39" i="4"/>
  <c r="F39" i="4"/>
  <c r="G39" i="4"/>
  <c r="H39" i="4"/>
  <c r="D39" i="4"/>
  <c r="I43" i="4"/>
  <c r="J43" i="4"/>
  <c r="E35" i="4"/>
  <c r="F35" i="4"/>
  <c r="G35" i="4"/>
  <c r="H35" i="4"/>
  <c r="D35" i="4"/>
  <c r="E32" i="4"/>
  <c r="F32" i="4"/>
  <c r="G32" i="4"/>
  <c r="H32" i="4"/>
  <c r="D32" i="4"/>
  <c r="E30" i="4"/>
  <c r="F30" i="4"/>
  <c r="G30" i="4"/>
  <c r="H30" i="4"/>
  <c r="D30" i="4"/>
  <c r="I31" i="4"/>
  <c r="J31" i="4"/>
  <c r="I33" i="4"/>
  <c r="J33" i="4"/>
  <c r="I34" i="4"/>
  <c r="J34" i="4"/>
  <c r="I36" i="4"/>
  <c r="J36" i="4"/>
  <c r="I37" i="4"/>
  <c r="J37" i="4"/>
  <c r="I38" i="4"/>
  <c r="J38" i="4"/>
  <c r="I40" i="4"/>
  <c r="J40" i="4"/>
  <c r="I41" i="4"/>
  <c r="J41" i="4"/>
  <c r="I42" i="4"/>
  <c r="J42" i="4"/>
  <c r="I45" i="4"/>
  <c r="J45" i="4"/>
  <c r="E10" i="4" l="1"/>
  <c r="H10" i="4"/>
  <c r="G11" i="7"/>
  <c r="J11" i="7"/>
  <c r="J14" i="7" s="1"/>
  <c r="L13" i="7"/>
  <c r="L9" i="7"/>
  <c r="K10" i="7"/>
  <c r="L11" i="7"/>
  <c r="K13" i="7"/>
  <c r="F9" i="7"/>
  <c r="K9" i="7" s="1"/>
  <c r="I14" i="7"/>
  <c r="G14" i="7"/>
  <c r="L14" i="7" s="1"/>
  <c r="J11" i="4"/>
  <c r="J22" i="4"/>
  <c r="I13" i="4"/>
  <c r="J13" i="4"/>
  <c r="I15" i="4"/>
  <c r="I11" i="4"/>
  <c r="J15" i="4"/>
  <c r="J18" i="4"/>
  <c r="I22" i="4"/>
  <c r="I18" i="4"/>
  <c r="J44" i="4"/>
  <c r="H29" i="4"/>
  <c r="E29" i="4"/>
  <c r="I39" i="4"/>
  <c r="J39" i="4"/>
  <c r="G29" i="4"/>
  <c r="F29" i="4"/>
  <c r="J29" i="4" s="1"/>
  <c r="D29" i="4"/>
  <c r="J30" i="4"/>
  <c r="J35" i="4"/>
  <c r="I44" i="4"/>
  <c r="J32" i="4"/>
  <c r="I35" i="4"/>
  <c r="I32" i="4"/>
  <c r="I30" i="4"/>
  <c r="I29" i="4" l="1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9" i="6"/>
  <c r="I9" i="6"/>
  <c r="H10" i="6"/>
  <c r="I10" i="6"/>
  <c r="H12" i="6"/>
  <c r="I12" i="6"/>
  <c r="H13" i="6"/>
  <c r="I13" i="6"/>
  <c r="I10" i="4" l="1"/>
  <c r="I16" i="6"/>
  <c r="H16" i="6"/>
  <c r="I15" i="6"/>
  <c r="H15" i="6"/>
  <c r="C9" i="3"/>
  <c r="D9" i="3"/>
  <c r="E9" i="3"/>
  <c r="F9" i="3"/>
  <c r="H9" i="3"/>
  <c r="G10" i="3"/>
  <c r="H10" i="3"/>
  <c r="C64" i="1"/>
  <c r="C63" i="1" s="1"/>
  <c r="C62" i="1" s="1"/>
  <c r="C13" i="1" s="1"/>
  <c r="H26" i="5"/>
  <c r="G26" i="5"/>
  <c r="F26" i="5"/>
  <c r="E26" i="5"/>
  <c r="D26" i="5"/>
  <c r="H21" i="5"/>
  <c r="H20" i="5" s="1"/>
  <c r="G21" i="5"/>
  <c r="G20" i="5" s="1"/>
  <c r="F21" i="5"/>
  <c r="E21" i="5"/>
  <c r="D21" i="5"/>
  <c r="H10" i="5"/>
  <c r="G10" i="5"/>
  <c r="F10" i="5"/>
  <c r="E10" i="5"/>
  <c r="D10" i="5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12" i="3"/>
  <c r="H12" i="3"/>
  <c r="G13" i="3"/>
  <c r="H13" i="3"/>
  <c r="G14" i="3"/>
  <c r="H14" i="3"/>
  <c r="G15" i="3"/>
  <c r="H15" i="3"/>
  <c r="G16" i="3"/>
  <c r="H16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1" i="3"/>
  <c r="G11" i="3"/>
  <c r="F38" i="3"/>
  <c r="E38" i="3"/>
  <c r="D38" i="3"/>
  <c r="C38" i="3"/>
  <c r="B38" i="3"/>
  <c r="G38" i="3" s="1"/>
  <c r="K15" i="2"/>
  <c r="J15" i="2"/>
  <c r="K14" i="2"/>
  <c r="J14" i="2"/>
  <c r="K12" i="2"/>
  <c r="J12" i="2"/>
  <c r="K10" i="2"/>
  <c r="J10" i="2"/>
  <c r="K9" i="2"/>
  <c r="J9" i="2"/>
  <c r="I9" i="1"/>
  <c r="I17" i="1"/>
  <c r="I22" i="1"/>
  <c r="I24" i="1"/>
  <c r="I26" i="1"/>
  <c r="I27" i="1"/>
  <c r="I28" i="1"/>
  <c r="I30" i="1"/>
  <c r="I31" i="1"/>
  <c r="I34" i="1"/>
  <c r="I37" i="1"/>
  <c r="I38" i="1"/>
  <c r="I42" i="1"/>
  <c r="I43" i="1"/>
  <c r="I44" i="1"/>
  <c r="I45" i="1"/>
  <c r="I46" i="1"/>
  <c r="I47" i="1"/>
  <c r="I53" i="1"/>
  <c r="I54" i="1"/>
  <c r="I58" i="1"/>
  <c r="I59" i="1"/>
  <c r="I61" i="1"/>
  <c r="I62" i="1"/>
  <c r="I63" i="1"/>
  <c r="I64" i="1"/>
  <c r="I65" i="1"/>
  <c r="I66" i="1"/>
  <c r="I67" i="1"/>
  <c r="I68" i="1"/>
  <c r="I73" i="1"/>
  <c r="I78" i="1"/>
  <c r="I79" i="1"/>
  <c r="I82" i="1"/>
  <c r="I83" i="1"/>
  <c r="I85" i="1"/>
  <c r="I90" i="1"/>
  <c r="I95" i="1"/>
  <c r="I99" i="1"/>
  <c r="I101" i="1"/>
  <c r="I102" i="1"/>
  <c r="I103" i="1"/>
  <c r="I104" i="1"/>
  <c r="I105" i="1"/>
  <c r="I110" i="1"/>
  <c r="I113" i="1"/>
  <c r="I116" i="1"/>
  <c r="I117" i="1"/>
  <c r="I122" i="1"/>
  <c r="I125" i="1"/>
  <c r="I127" i="1"/>
  <c r="I128" i="1"/>
  <c r="I131" i="1"/>
  <c r="I135" i="1"/>
  <c r="I136" i="1"/>
  <c r="I137" i="1"/>
  <c r="I138" i="1"/>
  <c r="I139" i="1"/>
  <c r="I143" i="1"/>
  <c r="I144" i="1"/>
  <c r="I145" i="1"/>
  <c r="I150" i="1"/>
  <c r="I151" i="1"/>
  <c r="I154" i="1"/>
  <c r="I155" i="1"/>
  <c r="I156" i="1"/>
  <c r="I159" i="1"/>
  <c r="I163" i="1"/>
  <c r="I164" i="1"/>
  <c r="I165" i="1"/>
  <c r="I166" i="1"/>
  <c r="I168" i="1"/>
  <c r="I169" i="1"/>
  <c r="I170" i="1"/>
  <c r="I171" i="1"/>
  <c r="I172" i="1"/>
  <c r="H9" i="1"/>
  <c r="H16" i="1"/>
  <c r="H17" i="1"/>
  <c r="H24" i="1"/>
  <c r="H27" i="1"/>
  <c r="H28" i="1"/>
  <c r="H31" i="1"/>
  <c r="H34" i="1"/>
  <c r="H37" i="1"/>
  <c r="H38" i="1"/>
  <c r="H40" i="1"/>
  <c r="H42" i="1"/>
  <c r="H45" i="1"/>
  <c r="H46" i="1"/>
  <c r="H47" i="1"/>
  <c r="H53" i="1"/>
  <c r="H54" i="1"/>
  <c r="H59" i="1"/>
  <c r="H61" i="1"/>
  <c r="H64" i="1"/>
  <c r="H65" i="1"/>
  <c r="H66" i="1"/>
  <c r="H68" i="1"/>
  <c r="H72" i="1"/>
  <c r="H73" i="1"/>
  <c r="H78" i="1"/>
  <c r="H79" i="1"/>
  <c r="H82" i="1"/>
  <c r="H84" i="1"/>
  <c r="H85" i="1"/>
  <c r="H86" i="1"/>
  <c r="H90" i="1"/>
  <c r="H94" i="1"/>
  <c r="H95" i="1"/>
  <c r="H98" i="1"/>
  <c r="H101" i="1"/>
  <c r="H102" i="1"/>
  <c r="H105" i="1"/>
  <c r="H110" i="1"/>
  <c r="H113" i="1"/>
  <c r="H114" i="1"/>
  <c r="H116" i="1"/>
  <c r="H117" i="1"/>
  <c r="H122" i="1"/>
  <c r="H125" i="1"/>
  <c r="H128" i="1"/>
  <c r="H131" i="1"/>
  <c r="H134" i="1"/>
  <c r="H135" i="1"/>
  <c r="H136" i="1"/>
  <c r="H138" i="1"/>
  <c r="H139" i="1"/>
  <c r="H144" i="1"/>
  <c r="H145" i="1"/>
  <c r="H150" i="1"/>
  <c r="H151" i="1"/>
  <c r="H156" i="1"/>
  <c r="H159" i="1"/>
  <c r="H162" i="1"/>
  <c r="H163" i="1"/>
  <c r="H164" i="1"/>
  <c r="H166" i="1"/>
  <c r="H168" i="1"/>
  <c r="H169" i="1"/>
  <c r="H170" i="1"/>
  <c r="H172" i="1"/>
  <c r="G171" i="1"/>
  <c r="F171" i="1"/>
  <c r="E171" i="1"/>
  <c r="D171" i="1"/>
  <c r="C171" i="1"/>
  <c r="H171" i="1" s="1"/>
  <c r="G167" i="1"/>
  <c r="F167" i="1"/>
  <c r="F16" i="1" s="1"/>
  <c r="E167" i="1"/>
  <c r="E16" i="1" s="1"/>
  <c r="D167" i="1"/>
  <c r="D16" i="1" s="1"/>
  <c r="C167" i="1"/>
  <c r="C16" i="1" s="1"/>
  <c r="C165" i="1"/>
  <c r="H165" i="1" s="1"/>
  <c r="C163" i="1"/>
  <c r="C162" i="1" s="1"/>
  <c r="C161" i="1" s="1"/>
  <c r="C160" i="1" s="1"/>
  <c r="H160" i="1" s="1"/>
  <c r="D162" i="1"/>
  <c r="D161" i="1" s="1"/>
  <c r="G158" i="1"/>
  <c r="G153" i="1" s="1"/>
  <c r="F158" i="1"/>
  <c r="F153" i="1" s="1"/>
  <c r="E158" i="1"/>
  <c r="E153" i="1" s="1"/>
  <c r="I153" i="1" s="1"/>
  <c r="D158" i="1"/>
  <c r="C158" i="1"/>
  <c r="G157" i="1"/>
  <c r="G152" i="1" s="1"/>
  <c r="F157" i="1"/>
  <c r="F152" i="1" s="1"/>
  <c r="E157" i="1"/>
  <c r="E152" i="1" s="1"/>
  <c r="I152" i="1" s="1"/>
  <c r="D157" i="1"/>
  <c r="D152" i="1" s="1"/>
  <c r="C157" i="1"/>
  <c r="C155" i="1"/>
  <c r="C154" i="1" s="1"/>
  <c r="H154" i="1" s="1"/>
  <c r="D153" i="1"/>
  <c r="G149" i="1"/>
  <c r="G148" i="1" s="1"/>
  <c r="G147" i="1" s="1"/>
  <c r="G146" i="1" s="1"/>
  <c r="F149" i="1"/>
  <c r="F148" i="1" s="1"/>
  <c r="F147" i="1" s="1"/>
  <c r="F146" i="1" s="1"/>
  <c r="E149" i="1"/>
  <c r="E148" i="1" s="1"/>
  <c r="I148" i="1" s="1"/>
  <c r="D149" i="1"/>
  <c r="D148" i="1" s="1"/>
  <c r="D147" i="1" s="1"/>
  <c r="D146" i="1" s="1"/>
  <c r="C149" i="1"/>
  <c r="C148" i="1" s="1"/>
  <c r="C147" i="1" s="1"/>
  <c r="C146" i="1" s="1"/>
  <c r="G143" i="1"/>
  <c r="G142" i="1" s="1"/>
  <c r="G141" i="1" s="1"/>
  <c r="G140" i="1" s="1"/>
  <c r="F143" i="1"/>
  <c r="F142" i="1" s="1"/>
  <c r="F141" i="1" s="1"/>
  <c r="F140" i="1" s="1"/>
  <c r="E143" i="1"/>
  <c r="E142" i="1" s="1"/>
  <c r="E141" i="1" s="1"/>
  <c r="E140" i="1" s="1"/>
  <c r="I140" i="1" s="1"/>
  <c r="D143" i="1"/>
  <c r="D142" i="1" s="1"/>
  <c r="D141" i="1" s="1"/>
  <c r="D140" i="1" s="1"/>
  <c r="C143" i="1"/>
  <c r="C142" i="1" s="1"/>
  <c r="C141" i="1" s="1"/>
  <c r="C140" i="1" s="1"/>
  <c r="C138" i="1"/>
  <c r="C137" i="1" s="1"/>
  <c r="H137" i="1" s="1"/>
  <c r="G134" i="1"/>
  <c r="G133" i="1" s="1"/>
  <c r="G132" i="1" s="1"/>
  <c r="F134" i="1"/>
  <c r="F133" i="1" s="1"/>
  <c r="F132" i="1" s="1"/>
  <c r="E134" i="1"/>
  <c r="E133" i="1" s="1"/>
  <c r="E132" i="1" s="1"/>
  <c r="I132" i="1" s="1"/>
  <c r="D134" i="1"/>
  <c r="D133" i="1" s="1"/>
  <c r="D132" i="1" s="1"/>
  <c r="C134" i="1"/>
  <c r="C133" i="1" s="1"/>
  <c r="G130" i="1"/>
  <c r="F130" i="1"/>
  <c r="E130" i="1"/>
  <c r="I130" i="1" s="1"/>
  <c r="D130" i="1"/>
  <c r="C130" i="1"/>
  <c r="H130" i="1" s="1"/>
  <c r="G129" i="1"/>
  <c r="F129" i="1"/>
  <c r="E129" i="1"/>
  <c r="I129" i="1" s="1"/>
  <c r="D129" i="1"/>
  <c r="C129" i="1"/>
  <c r="D127" i="1"/>
  <c r="C127" i="1"/>
  <c r="H127" i="1" s="1"/>
  <c r="G126" i="1"/>
  <c r="F126" i="1"/>
  <c r="E126" i="1"/>
  <c r="I126" i="1" s="1"/>
  <c r="D126" i="1"/>
  <c r="C126" i="1"/>
  <c r="H126" i="1" s="1"/>
  <c r="G124" i="1"/>
  <c r="F124" i="1"/>
  <c r="E124" i="1"/>
  <c r="I124" i="1" s="1"/>
  <c r="D124" i="1"/>
  <c r="C124" i="1"/>
  <c r="G123" i="1"/>
  <c r="F123" i="1"/>
  <c r="E123" i="1"/>
  <c r="H123" i="1" s="1"/>
  <c r="D123" i="1"/>
  <c r="C123" i="1"/>
  <c r="D121" i="1"/>
  <c r="D120" i="1" s="1"/>
  <c r="I120" i="1" s="1"/>
  <c r="C121" i="1"/>
  <c r="C120" i="1" s="1"/>
  <c r="C119" i="1" s="1"/>
  <c r="G115" i="1"/>
  <c r="G114" i="1" s="1"/>
  <c r="F115" i="1"/>
  <c r="F114" i="1" s="1"/>
  <c r="E115" i="1"/>
  <c r="E114" i="1" s="1"/>
  <c r="I114" i="1" s="1"/>
  <c r="D115" i="1"/>
  <c r="D114" i="1" s="1"/>
  <c r="C115" i="1"/>
  <c r="C114" i="1" s="1"/>
  <c r="G112" i="1"/>
  <c r="G111" i="1" s="1"/>
  <c r="F112" i="1"/>
  <c r="F111" i="1" s="1"/>
  <c r="E112" i="1"/>
  <c r="E111" i="1" s="1"/>
  <c r="H111" i="1" s="1"/>
  <c r="D112" i="1"/>
  <c r="D111" i="1" s="1"/>
  <c r="C112" i="1"/>
  <c r="C111" i="1" s="1"/>
  <c r="G109" i="1"/>
  <c r="G108" i="1" s="1"/>
  <c r="F109" i="1"/>
  <c r="F108" i="1" s="1"/>
  <c r="E109" i="1"/>
  <c r="E108" i="1" s="1"/>
  <c r="I108" i="1" s="1"/>
  <c r="D109" i="1"/>
  <c r="C109" i="1"/>
  <c r="C108" i="1" s="1"/>
  <c r="D108" i="1"/>
  <c r="C104" i="1"/>
  <c r="H104" i="1" s="1"/>
  <c r="C103" i="1"/>
  <c r="H103" i="1" s="1"/>
  <c r="G100" i="1"/>
  <c r="G99" i="1" s="1"/>
  <c r="G98" i="1" s="1"/>
  <c r="G97" i="1" s="1"/>
  <c r="F100" i="1"/>
  <c r="F99" i="1" s="1"/>
  <c r="F98" i="1" s="1"/>
  <c r="F97" i="1" s="1"/>
  <c r="E100" i="1"/>
  <c r="I100" i="1" s="1"/>
  <c r="D100" i="1"/>
  <c r="D99" i="1" s="1"/>
  <c r="D98" i="1" s="1"/>
  <c r="D97" i="1" s="1"/>
  <c r="C100" i="1"/>
  <c r="C99" i="1" s="1"/>
  <c r="C98" i="1" s="1"/>
  <c r="C97" i="1" s="1"/>
  <c r="E99" i="1"/>
  <c r="E98" i="1" s="1"/>
  <c r="E97" i="1" s="1"/>
  <c r="I97" i="1" s="1"/>
  <c r="G94" i="1"/>
  <c r="F94" i="1"/>
  <c r="E94" i="1"/>
  <c r="I94" i="1" s="1"/>
  <c r="D94" i="1"/>
  <c r="G93" i="1"/>
  <c r="G92" i="1" s="1"/>
  <c r="F93" i="1"/>
  <c r="F91" i="1" s="1"/>
  <c r="F13" i="1" s="1"/>
  <c r="E93" i="1"/>
  <c r="E92" i="1" s="1"/>
  <c r="I92" i="1" s="1"/>
  <c r="D93" i="1"/>
  <c r="D92" i="1" s="1"/>
  <c r="C93" i="1"/>
  <c r="C91" i="1" s="1"/>
  <c r="F92" i="1"/>
  <c r="G89" i="1"/>
  <c r="F89" i="1"/>
  <c r="E89" i="1"/>
  <c r="I89" i="1" s="1"/>
  <c r="D89" i="1"/>
  <c r="C89" i="1"/>
  <c r="G88" i="1"/>
  <c r="G87" i="1" s="1"/>
  <c r="F88" i="1"/>
  <c r="F87" i="1" s="1"/>
  <c r="E88" i="1"/>
  <c r="E87" i="1" s="1"/>
  <c r="H87" i="1" s="1"/>
  <c r="D88" i="1"/>
  <c r="D87" i="1" s="1"/>
  <c r="D86" i="1" s="1"/>
  <c r="I86" i="1" s="1"/>
  <c r="C88" i="1"/>
  <c r="C87" i="1" s="1"/>
  <c r="C86" i="1" s="1"/>
  <c r="D84" i="1"/>
  <c r="I84" i="1" s="1"/>
  <c r="G83" i="1"/>
  <c r="F83" i="1"/>
  <c r="E83" i="1"/>
  <c r="H83" i="1" s="1"/>
  <c r="D83" i="1"/>
  <c r="C83" i="1"/>
  <c r="G81" i="1"/>
  <c r="F81" i="1"/>
  <c r="E81" i="1"/>
  <c r="I81" i="1" s="1"/>
  <c r="D81" i="1"/>
  <c r="C81" i="1"/>
  <c r="G80" i="1"/>
  <c r="F80" i="1"/>
  <c r="E80" i="1"/>
  <c r="I80" i="1" s="1"/>
  <c r="D80" i="1"/>
  <c r="C80" i="1"/>
  <c r="G76" i="1"/>
  <c r="G75" i="1" s="1"/>
  <c r="F76" i="1"/>
  <c r="F75" i="1" s="1"/>
  <c r="E76" i="1"/>
  <c r="E75" i="1" s="1"/>
  <c r="I75" i="1" s="1"/>
  <c r="D76" i="1"/>
  <c r="D75" i="1" s="1"/>
  <c r="C76" i="1"/>
  <c r="C75" i="1" s="1"/>
  <c r="D72" i="1"/>
  <c r="I72" i="1" s="1"/>
  <c r="G71" i="1"/>
  <c r="G70" i="1" s="1"/>
  <c r="F71" i="1"/>
  <c r="F70" i="1" s="1"/>
  <c r="E71" i="1"/>
  <c r="E70" i="1" s="1"/>
  <c r="H70" i="1" s="1"/>
  <c r="D71" i="1"/>
  <c r="D70" i="1" s="1"/>
  <c r="I70" i="1" s="1"/>
  <c r="C71" i="1"/>
  <c r="C70" i="1" s="1"/>
  <c r="C67" i="1"/>
  <c r="H67" i="1" s="1"/>
  <c r="C65" i="1"/>
  <c r="G58" i="1"/>
  <c r="G57" i="1" s="1"/>
  <c r="G56" i="1" s="1"/>
  <c r="G55" i="1" s="1"/>
  <c r="G11" i="1" s="1"/>
  <c r="F58" i="1"/>
  <c r="F57" i="1" s="1"/>
  <c r="F56" i="1" s="1"/>
  <c r="F55" i="1" s="1"/>
  <c r="F11" i="1" s="1"/>
  <c r="E58" i="1"/>
  <c r="E57" i="1" s="1"/>
  <c r="E56" i="1" s="1"/>
  <c r="I56" i="1" s="1"/>
  <c r="D58" i="1"/>
  <c r="D57" i="1" s="1"/>
  <c r="D56" i="1" s="1"/>
  <c r="D55" i="1" s="1"/>
  <c r="D11" i="1" s="1"/>
  <c r="C58" i="1"/>
  <c r="C57" i="1" s="1"/>
  <c r="C56" i="1" s="1"/>
  <c r="C55" i="1" s="1"/>
  <c r="C11" i="1" s="1"/>
  <c r="H11" i="1" s="1"/>
  <c r="G52" i="1"/>
  <c r="G51" i="1" s="1"/>
  <c r="G50" i="1" s="1"/>
  <c r="G49" i="1" s="1"/>
  <c r="F52" i="1"/>
  <c r="F51" i="1" s="1"/>
  <c r="F50" i="1" s="1"/>
  <c r="F49" i="1" s="1"/>
  <c r="E52" i="1"/>
  <c r="E51" i="1" s="1"/>
  <c r="E50" i="1" s="1"/>
  <c r="E49" i="1" s="1"/>
  <c r="I49" i="1" s="1"/>
  <c r="D52" i="1"/>
  <c r="D51" i="1" s="1"/>
  <c r="D50" i="1" s="1"/>
  <c r="D49" i="1" s="1"/>
  <c r="C52" i="1"/>
  <c r="C51" i="1" s="1"/>
  <c r="C50" i="1" s="1"/>
  <c r="C46" i="1"/>
  <c r="C44" i="1"/>
  <c r="H44" i="1" s="1"/>
  <c r="C43" i="1"/>
  <c r="C39" i="1" s="1"/>
  <c r="H39" i="1" s="1"/>
  <c r="G41" i="1"/>
  <c r="F41" i="1"/>
  <c r="E41" i="1"/>
  <c r="H41" i="1" s="1"/>
  <c r="D41" i="1"/>
  <c r="D40" i="1" s="1"/>
  <c r="D39" i="1" s="1"/>
  <c r="I39" i="1" s="1"/>
  <c r="C41" i="1"/>
  <c r="G36" i="1"/>
  <c r="G35" i="1" s="1"/>
  <c r="F36" i="1"/>
  <c r="F35" i="1" s="1"/>
  <c r="E36" i="1"/>
  <c r="E35" i="1" s="1"/>
  <c r="I35" i="1" s="1"/>
  <c r="D36" i="1"/>
  <c r="D35" i="1" s="1"/>
  <c r="C36" i="1"/>
  <c r="C35" i="1" s="1"/>
  <c r="G33" i="1"/>
  <c r="F33" i="1"/>
  <c r="E33" i="1"/>
  <c r="H33" i="1" s="1"/>
  <c r="D33" i="1"/>
  <c r="C33" i="1"/>
  <c r="G32" i="1"/>
  <c r="F32" i="1"/>
  <c r="E32" i="1"/>
  <c r="H32" i="1" s="1"/>
  <c r="D32" i="1"/>
  <c r="C32" i="1"/>
  <c r="C30" i="1"/>
  <c r="H30" i="1" s="1"/>
  <c r="G29" i="1"/>
  <c r="F29" i="1"/>
  <c r="E29" i="1"/>
  <c r="H29" i="1" s="1"/>
  <c r="D29" i="1"/>
  <c r="C29" i="1"/>
  <c r="G26" i="1"/>
  <c r="G25" i="1" s="1"/>
  <c r="F26" i="1"/>
  <c r="F25" i="1" s="1"/>
  <c r="E26" i="1"/>
  <c r="H26" i="1" s="1"/>
  <c r="D26" i="1"/>
  <c r="D25" i="1" s="1"/>
  <c r="C26" i="1"/>
  <c r="C25" i="1" s="1"/>
  <c r="E25" i="1"/>
  <c r="H25" i="1" s="1"/>
  <c r="G23" i="1"/>
  <c r="F23" i="1"/>
  <c r="E23" i="1"/>
  <c r="I23" i="1" s="1"/>
  <c r="D23" i="1"/>
  <c r="C23" i="1"/>
  <c r="G22" i="1"/>
  <c r="F22" i="1"/>
  <c r="E22" i="1"/>
  <c r="H22" i="1" s="1"/>
  <c r="D22" i="1"/>
  <c r="C22" i="1"/>
  <c r="G16" i="1"/>
  <c r="E11" i="1"/>
  <c r="I11" i="1" s="1"/>
  <c r="D20" i="5" l="1"/>
  <c r="F12" i="7"/>
  <c r="B9" i="3"/>
  <c r="G9" i="3" s="1"/>
  <c r="C49" i="1"/>
  <c r="C10" i="1" s="1"/>
  <c r="H50" i="1"/>
  <c r="I16" i="1"/>
  <c r="D160" i="1"/>
  <c r="I160" i="1" s="1"/>
  <c r="I161" i="1"/>
  <c r="H58" i="1"/>
  <c r="H23" i="1"/>
  <c r="I115" i="1"/>
  <c r="I87" i="1"/>
  <c r="F107" i="1"/>
  <c r="F106" i="1" s="1"/>
  <c r="E147" i="1"/>
  <c r="H161" i="1"/>
  <c r="H157" i="1"/>
  <c r="H149" i="1"/>
  <c r="H141" i="1"/>
  <c r="H133" i="1"/>
  <c r="H129" i="1"/>
  <c r="H121" i="1"/>
  <c r="H109" i="1"/>
  <c r="H97" i="1"/>
  <c r="H93" i="1"/>
  <c r="H89" i="1"/>
  <c r="H81" i="1"/>
  <c r="H76" i="1"/>
  <c r="H57" i="1"/>
  <c r="H49" i="1"/>
  <c r="I162" i="1"/>
  <c r="I158" i="1"/>
  <c r="I142" i="1"/>
  <c r="I134" i="1"/>
  <c r="I98" i="1"/>
  <c r="I57" i="1"/>
  <c r="I41" i="1"/>
  <c r="I33" i="1"/>
  <c r="I29" i="1"/>
  <c r="I25" i="1"/>
  <c r="H158" i="1"/>
  <c r="H142" i="1"/>
  <c r="H35" i="1"/>
  <c r="I167" i="1"/>
  <c r="I123" i="1"/>
  <c r="I111" i="1"/>
  <c r="I50" i="1"/>
  <c r="H148" i="1"/>
  <c r="H140" i="1"/>
  <c r="H124" i="1"/>
  <c r="H120" i="1"/>
  <c r="H112" i="1"/>
  <c r="H108" i="1"/>
  <c r="H100" i="1"/>
  <c r="H88" i="1"/>
  <c r="H80" i="1"/>
  <c r="H75" i="1"/>
  <c r="H71" i="1"/>
  <c r="H56" i="1"/>
  <c r="H52" i="1"/>
  <c r="I157" i="1"/>
  <c r="I149" i="1"/>
  <c r="I141" i="1"/>
  <c r="I133" i="1"/>
  <c r="I121" i="1"/>
  <c r="I109" i="1"/>
  <c r="I93" i="1"/>
  <c r="I76" i="1"/>
  <c r="I52" i="1"/>
  <c r="I40" i="1"/>
  <c r="I36" i="1"/>
  <c r="I32" i="1"/>
  <c r="H167" i="1"/>
  <c r="H155" i="1"/>
  <c r="H143" i="1"/>
  <c r="H115" i="1"/>
  <c r="H99" i="1"/>
  <c r="H55" i="1"/>
  <c r="H51" i="1"/>
  <c r="H36" i="1"/>
  <c r="I112" i="1"/>
  <c r="I88" i="1"/>
  <c r="I71" i="1"/>
  <c r="I55" i="1"/>
  <c r="I51" i="1"/>
  <c r="H43" i="1"/>
  <c r="I10" i="5"/>
  <c r="J10" i="5"/>
  <c r="I26" i="5"/>
  <c r="J26" i="5"/>
  <c r="I21" i="5"/>
  <c r="J21" i="5"/>
  <c r="E20" i="5"/>
  <c r="J10" i="4"/>
  <c r="H63" i="1"/>
  <c r="H62" i="1"/>
  <c r="F20" i="5"/>
  <c r="G91" i="1"/>
  <c r="G13" i="1" s="1"/>
  <c r="D119" i="1"/>
  <c r="C74" i="1"/>
  <c r="C69" i="1" s="1"/>
  <c r="G74" i="1"/>
  <c r="G69" i="1" s="1"/>
  <c r="C132" i="1"/>
  <c r="C118" i="1" s="1"/>
  <c r="C152" i="1"/>
  <c r="C15" i="1" s="1"/>
  <c r="D74" i="1"/>
  <c r="D69" i="1" s="1"/>
  <c r="G107" i="1"/>
  <c r="G106" i="1" s="1"/>
  <c r="E107" i="1"/>
  <c r="C107" i="1"/>
  <c r="C106" i="1" s="1"/>
  <c r="D21" i="1"/>
  <c r="D20" i="1" s="1"/>
  <c r="D19" i="1" s="1"/>
  <c r="D8" i="1" s="1"/>
  <c r="C92" i="1"/>
  <c r="H92" i="1" s="1"/>
  <c r="E21" i="1"/>
  <c r="F74" i="1"/>
  <c r="F69" i="1" s="1"/>
  <c r="F12" i="1" s="1"/>
  <c r="G15" i="1"/>
  <c r="D118" i="1"/>
  <c r="D107" i="1"/>
  <c r="D106" i="1" s="1"/>
  <c r="F119" i="1"/>
  <c r="F118" i="1" s="1"/>
  <c r="F14" i="1" s="1"/>
  <c r="E119" i="1"/>
  <c r="G21" i="1"/>
  <c r="G20" i="1" s="1"/>
  <c r="G19" i="1" s="1"/>
  <c r="G8" i="1" s="1"/>
  <c r="C48" i="1"/>
  <c r="G119" i="1"/>
  <c r="G118" i="1" s="1"/>
  <c r="E48" i="1"/>
  <c r="E10" i="1"/>
  <c r="F10" i="1"/>
  <c r="F48" i="1"/>
  <c r="D14" i="1"/>
  <c r="G48" i="1"/>
  <c r="G10" i="1"/>
  <c r="E74" i="1"/>
  <c r="D91" i="1"/>
  <c r="D13" i="1" s="1"/>
  <c r="F15" i="1"/>
  <c r="C21" i="1"/>
  <c r="C20" i="1" s="1"/>
  <c r="F21" i="1"/>
  <c r="F20" i="1" s="1"/>
  <c r="F19" i="1" s="1"/>
  <c r="F8" i="1" s="1"/>
  <c r="E91" i="1"/>
  <c r="D48" i="1"/>
  <c r="D10" i="1"/>
  <c r="C153" i="1"/>
  <c r="H153" i="1" s="1"/>
  <c r="F11" i="7" l="1"/>
  <c r="K12" i="7"/>
  <c r="C12" i="1"/>
  <c r="C60" i="1"/>
  <c r="E20" i="1"/>
  <c r="H21" i="1"/>
  <c r="I21" i="1"/>
  <c r="E13" i="1"/>
  <c r="H91" i="1"/>
  <c r="I91" i="1"/>
  <c r="E118" i="1"/>
  <c r="H119" i="1"/>
  <c r="I119" i="1"/>
  <c r="E146" i="1"/>
  <c r="H147" i="1"/>
  <c r="I147" i="1"/>
  <c r="E106" i="1"/>
  <c r="H107" i="1"/>
  <c r="I107" i="1"/>
  <c r="E69" i="1"/>
  <c r="E12" i="1" s="1"/>
  <c r="H74" i="1"/>
  <c r="I74" i="1"/>
  <c r="H152" i="1"/>
  <c r="I48" i="1"/>
  <c r="H48" i="1"/>
  <c r="I10" i="1"/>
  <c r="H10" i="1"/>
  <c r="D15" i="1"/>
  <c r="H132" i="1"/>
  <c r="C19" i="1"/>
  <c r="I20" i="5"/>
  <c r="J20" i="5"/>
  <c r="F60" i="1"/>
  <c r="G14" i="1"/>
  <c r="G96" i="1"/>
  <c r="F96" i="1"/>
  <c r="C96" i="1"/>
  <c r="D12" i="1"/>
  <c r="D60" i="1"/>
  <c r="C14" i="1"/>
  <c r="D96" i="1"/>
  <c r="F7" i="1"/>
  <c r="F6" i="1" s="1"/>
  <c r="G60" i="1"/>
  <c r="G12" i="1"/>
  <c r="G7" i="1" s="1"/>
  <c r="G6" i="1" s="1"/>
  <c r="K11" i="7" l="1"/>
  <c r="F14" i="7"/>
  <c r="K14" i="7" s="1"/>
  <c r="E60" i="1"/>
  <c r="I60" i="1" s="1"/>
  <c r="H12" i="1"/>
  <c r="I12" i="1"/>
  <c r="I106" i="1"/>
  <c r="H106" i="1"/>
  <c r="H146" i="1"/>
  <c r="I146" i="1"/>
  <c r="E15" i="1"/>
  <c r="H69" i="1"/>
  <c r="I69" i="1"/>
  <c r="E19" i="1"/>
  <c r="H19" i="1" s="1"/>
  <c r="I20" i="1"/>
  <c r="E14" i="1"/>
  <c r="D7" i="1"/>
  <c r="D6" i="1" s="1"/>
  <c r="H20" i="1"/>
  <c r="I13" i="1"/>
  <c r="H13" i="1"/>
  <c r="E96" i="1"/>
  <c r="I118" i="1"/>
  <c r="H118" i="1"/>
  <c r="C8" i="1"/>
  <c r="H60" i="1" l="1"/>
  <c r="I15" i="1"/>
  <c r="H15" i="1"/>
  <c r="I96" i="1"/>
  <c r="H96" i="1"/>
  <c r="E8" i="1"/>
  <c r="I19" i="1"/>
  <c r="H8" i="1"/>
  <c r="I14" i="1"/>
  <c r="H14" i="1"/>
  <c r="C7" i="1"/>
  <c r="I8" i="1" l="1"/>
  <c r="E7" i="1"/>
  <c r="C6" i="1"/>
  <c r="E6" i="1" l="1"/>
  <c r="I6" i="1" s="1"/>
  <c r="I7" i="1"/>
  <c r="H7" i="1"/>
  <c r="H6" i="1" l="1"/>
</calcChain>
</file>

<file path=xl/sharedStrings.xml><?xml version="1.0" encoding="utf-8"?>
<sst xmlns="http://schemas.openxmlformats.org/spreadsheetml/2006/main" count="572" uniqueCount="237">
  <si>
    <t>RKP 12825 OSNOVNA ŠKOLA VIS</t>
  </si>
  <si>
    <t>II. POSEBNI DIO</t>
  </si>
  <si>
    <t>Izvršenje 2023.</t>
  </si>
  <si>
    <t>I. Rebalans  2024.</t>
  </si>
  <si>
    <t>Plan za 2025.</t>
  </si>
  <si>
    <t>Projekcija 
za 2026.</t>
  </si>
  <si>
    <t>Projekcija 
za 2027.</t>
  </si>
  <si>
    <t>RASHODI PO IZVORIMA FINANCIRANJA UKUPNO</t>
  </si>
  <si>
    <t>OPĆI PRIHODI I PRIMICI</t>
  </si>
  <si>
    <t>PRENESENI V/M OPĆI PRIHODI I PRIMICI</t>
  </si>
  <si>
    <t>VLASTITI PRIHODI</t>
  </si>
  <si>
    <t>PRENESENI V/M VLASTITI PRIHODI</t>
  </si>
  <si>
    <t>PRIHODI ZA POSEBNE NAMJENE</t>
  </si>
  <si>
    <t>PRENESENI V/M PRIHODI ZA POSEBNE NAMJENE</t>
  </si>
  <si>
    <t>POMOĆI</t>
  </si>
  <si>
    <t>PRENESENI V/M POMOĆI</t>
  </si>
  <si>
    <t>DONACIJE</t>
  </si>
  <si>
    <t>PRENESENI V/M DONACIJE</t>
  </si>
  <si>
    <t>1.</t>
  </si>
  <si>
    <t>Opći prihodi i primici</t>
  </si>
  <si>
    <t>1.1.1.</t>
  </si>
  <si>
    <t>P 4001</t>
  </si>
  <si>
    <t>RAZVOJ ODGOJNO OBRAZOVNOG SUSTAVA</t>
  </si>
  <si>
    <t>A400103</t>
  </si>
  <si>
    <t>NATJECANJA MANIFESTACIJE I OSTALO</t>
  </si>
  <si>
    <t>Rashodi poslovanja</t>
  </si>
  <si>
    <t>Materijalni rashodi</t>
  </si>
  <si>
    <t>A400115</t>
  </si>
  <si>
    <t>OSOBNI POMOĆNICI U NASTAVI</t>
  </si>
  <si>
    <t>Rashodi za zaposlene</t>
  </si>
  <si>
    <t>T400120</t>
  </si>
  <si>
    <t>UČIMO ZAJEDNO V.</t>
  </si>
  <si>
    <t>UČIMO ZAJEDNO VI.</t>
  </si>
  <si>
    <t>UČIMO ZAJEDNO VII.</t>
  </si>
  <si>
    <t>P 4030</t>
  </si>
  <si>
    <t>OSNOVNOŠKOLSKO OBRAZOVANJE</t>
  </si>
  <si>
    <t>A403003</t>
  </si>
  <si>
    <t>PRAVNO ZASTUPANJE, NAKNADA ŠTETE I OSTALO</t>
  </si>
  <si>
    <t>A403002</t>
  </si>
  <si>
    <t>IZGR.I URĐ.OBJEKATA TE NAB.I ODRŽAVANJE OPREME</t>
  </si>
  <si>
    <t>Rashodi za nabavu nefinancijske imovine</t>
  </si>
  <si>
    <t>Rashodi za nabavu proiz.dug,imovine</t>
  </si>
  <si>
    <t>3.</t>
  </si>
  <si>
    <t>Vlastiti prihodi</t>
  </si>
  <si>
    <t>3.2.1.</t>
  </si>
  <si>
    <t>A403001</t>
  </si>
  <si>
    <t>RASHODI DJELATNOSTI</t>
  </si>
  <si>
    <t>Financijski rashodi</t>
  </si>
  <si>
    <t>3.2.2. (39)</t>
  </si>
  <si>
    <t>Vlastiti prihodi-prenesena sredstva</t>
  </si>
  <si>
    <t>4.</t>
  </si>
  <si>
    <t>Prihodi za posebne namjene</t>
  </si>
  <si>
    <t>4.3.1.</t>
  </si>
  <si>
    <t>4.3.2. (49)</t>
  </si>
  <si>
    <t>Prihodi za posebne namjene-prenesena sredstva</t>
  </si>
  <si>
    <t>4.4.1.</t>
  </si>
  <si>
    <t>Prihodi za posebne namjene-Decentralizacija</t>
  </si>
  <si>
    <t>A400104</t>
  </si>
  <si>
    <t>E-ŠKOLE</t>
  </si>
  <si>
    <t>A403004</t>
  </si>
  <si>
    <t>PRIJEVOZ UČENIKA OSNOVNIH ŠKOLA</t>
  </si>
  <si>
    <t>4.8.1.</t>
  </si>
  <si>
    <t>Prihodi za posebne namjene proračunskih korisnika</t>
  </si>
  <si>
    <t>4.8.2. (49)</t>
  </si>
  <si>
    <t>Prihodi za posebne namjene PK-prenesena sredstva</t>
  </si>
  <si>
    <t>5.</t>
  </si>
  <si>
    <t>Pomoći</t>
  </si>
  <si>
    <t>5.1.1.</t>
  </si>
  <si>
    <t>T400122</t>
  </si>
  <si>
    <t>T400101</t>
  </si>
  <si>
    <t>ŠKOLSKI MEDNI DAN</t>
  </si>
  <si>
    <t>5.3.1.</t>
  </si>
  <si>
    <t>Pomoći EU</t>
  </si>
  <si>
    <t>5.4.1.</t>
  </si>
  <si>
    <t>Pomoći proračunskim korisnicima SDŽ</t>
  </si>
  <si>
    <t>A400118</t>
  </si>
  <si>
    <t>NABAVA UDŽBENIKA I DRUGIH OBR. MATERIJALA</t>
  </si>
  <si>
    <t>T400110</t>
  </si>
  <si>
    <t>FINANCIRANJE TROŠKOVA PREHRANE ZA UČENIKE</t>
  </si>
  <si>
    <t>T400111</t>
  </si>
  <si>
    <t>OPSKRBA ŠKOLSKIH UST. HIG.POTREPŠTINA ZA UČENICE</t>
  </si>
  <si>
    <t>Ostali rashodi</t>
  </si>
  <si>
    <t>T400165</t>
  </si>
  <si>
    <t>PREVENCIJA MENTALNOG ZDRAVLJA OŠ I SŠ</t>
  </si>
  <si>
    <t>5.1.2. (59)</t>
  </si>
  <si>
    <t>Pomoći-prenesena sredstva</t>
  </si>
  <si>
    <t>5.3.2. (59)</t>
  </si>
  <si>
    <t>5.4.2. (59)</t>
  </si>
  <si>
    <t>Pomoći proračunskim korisnicima-prenesena sredstva</t>
  </si>
  <si>
    <t>5.5.2. (59)</t>
  </si>
  <si>
    <t>Pomoći EU za PK-prenesena sredstva</t>
  </si>
  <si>
    <t>ERASMUS+</t>
  </si>
  <si>
    <t>6.</t>
  </si>
  <si>
    <t>Donacije</t>
  </si>
  <si>
    <t>6.2.1.</t>
  </si>
  <si>
    <t>Donacije proračunskim korisnicima SDŽ</t>
  </si>
  <si>
    <t>7=4/2*100</t>
  </si>
  <si>
    <t>8=4/3*100</t>
  </si>
  <si>
    <t>INDEKS</t>
  </si>
  <si>
    <t>I. OPĆI DIO</t>
  </si>
  <si>
    <t>Razred</t>
  </si>
  <si>
    <t>Skupina</t>
  </si>
  <si>
    <t>Izvor</t>
  </si>
  <si>
    <t>Naziv</t>
  </si>
  <si>
    <t>I. Rebalans 2024.</t>
  </si>
  <si>
    <t>Primici od financijske imovine i zaduživanja</t>
  </si>
  <si>
    <t>Primljeni povrati glavnica danih zajmova i depozita</t>
  </si>
  <si>
    <t>3.2.</t>
  </si>
  <si>
    <t>Vlastiti prihodi PK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</si>
  <si>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</si>
  <si>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</si>
  <si>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</si>
  <si>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</si>
  <si>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</si>
  <si>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</si>
  <si>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</si>
  <si>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Prihodi za posebne namjene - Decentralizacija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</si>
  <si>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</si>
  <si>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</si>
  <si>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</si>
  <si>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</si>
  <si>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</si>
  <si>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</si>
  <si>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</si>
  <si>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UKUPNI RASHODI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</si>
  <si>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</si>
  <si>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</si>
  <si>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</si>
  <si>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</si>
  <si>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</si>
  <si>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</si>
  <si>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</si>
  <si>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</si>
  <si>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</si>
  <si>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</si>
  <si>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</si>
  <si>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</si>
  <si>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</si>
  <si>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</si>
  <si>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</si>
  <si>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</si>
  <si>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</si>
  <si>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</si>
  <si>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</si>
  <si>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</si>
  <si>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</si>
  <si>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</si>
  <si>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</si>
  <si>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</si>
  <si>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</si>
  <si>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</si>
  <si>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</si>
  <si>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</si>
  <si>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</si>
  <si>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</si>
  <si>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</si>
  <si>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</si>
  <si>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</si>
  <si>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</si>
  <si>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</si>
  <si>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</si>
  <si>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</si>
  <si>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</si>
  <si>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</si>
  <si>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</si>
  <si>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</si>
  <si>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</si>
  <si>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</si>
  <si>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</si>
  <si>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</si>
  <si>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</si>
  <si>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</si>
  <si>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PRIHODI POSLOVANJA</t>
  </si>
  <si>
    <t>Naziv prihoda</t>
  </si>
  <si>
    <t>Pomoći iz inozemstva i od subjekata unutar općeg proračuna</t>
  </si>
  <si>
    <t>5.1.</t>
  </si>
  <si>
    <t>Prihodi od imovine</t>
  </si>
  <si>
    <t>Prihodi iz nadležnog proračuna i od HZZO-a temeljem ugovornih obveza</t>
  </si>
  <si>
    <t>RASHODI POSLOVANJA</t>
  </si>
  <si>
    <t>PRIHODI POSLOVANJA PREMA EKONOMSKOJ KLASIFIKACIJI</t>
  </si>
  <si>
    <t>UKUPNO PRIHODI POSLOVANJA</t>
  </si>
  <si>
    <t>Prihodi od upravnih i administrativnih pristojbi, pristojbi po posebnim propisima i naknada</t>
  </si>
  <si>
    <t>Prihodi od prodaje proizvoda i robe te pruženih usluga i prihodi od donacija</t>
  </si>
  <si>
    <t>RASHODI POSLOVANJA PREMA EKONOMSKOJ KLASIFIKACIJI</t>
  </si>
  <si>
    <t xml:space="preserve">UKUPNO RASHODI POSLOVANJA </t>
  </si>
  <si>
    <t>Financijski rahodi</t>
  </si>
  <si>
    <t>Rashodi za nabavu proizvodene dugotrajne imovine</t>
  </si>
  <si>
    <t>RASHODI ZA NABAVU NEFINANCIJSKE IMOVINE</t>
  </si>
  <si>
    <t>IZVJEŠTAJ O PRIHODIMA I RASHODIMA PREMA IZVORIMA FINANCIRANJA</t>
  </si>
  <si>
    <t>A. PRIHODI POSLOVANJA</t>
  </si>
  <si>
    <t>3</t>
  </si>
  <si>
    <t>4</t>
  </si>
  <si>
    <t>5</t>
  </si>
  <si>
    <t>6</t>
  </si>
  <si>
    <t>IZVOR FINANCIRANJA</t>
  </si>
  <si>
    <t>NAZIV</t>
  </si>
  <si>
    <t>1.1</t>
  </si>
  <si>
    <t>3.2</t>
  </si>
  <si>
    <t>4.4</t>
  </si>
  <si>
    <t>4.8</t>
  </si>
  <si>
    <t>B. RASHODI POSLOVANJA</t>
  </si>
  <si>
    <t>UKUPNO RASHODI PO IZVORIMA FINANCIRANJA:</t>
  </si>
  <si>
    <t>3.9</t>
  </si>
  <si>
    <t>Preneseni v/m vlastiti prihodi</t>
  </si>
  <si>
    <t>4.9</t>
  </si>
  <si>
    <t>Preneseni v/m prihodi za posebne namjene</t>
  </si>
  <si>
    <t xml:space="preserve">Pomoći </t>
  </si>
  <si>
    <t xml:space="preserve">Donacije </t>
  </si>
  <si>
    <t>8=4/3*101</t>
  </si>
  <si>
    <t>FINANCIJSKI PLAN OSNOVNE ŠKOLE VIS ZA 2025. SA PROJEKCIJAMA ZA 2026. I 2027. GODINU</t>
  </si>
  <si>
    <t>IZVJEŠTAJ O RASHODINA PREMA FUNKCIJSKOJ KLASIFIKACIJI</t>
  </si>
  <si>
    <t xml:space="preserve">IZVJEŠTAJ O RAČUNU FINANCIRANJA PREMA IZVORIMA </t>
  </si>
  <si>
    <t xml:space="preserve">Pomoći proračunskim korisnicima </t>
  </si>
  <si>
    <t xml:space="preserve">Donacije proračunskim korisnicima </t>
  </si>
  <si>
    <t>IZVJEŠTAJ O RAČUNU FINANCIRANJA PREMA EKONOMSKOJ KLASIFIKACIJI</t>
  </si>
  <si>
    <t>UKUPNO PRIHODI PO IZVORIMA FINANCIRANJA:</t>
  </si>
  <si>
    <t>5.9.</t>
  </si>
  <si>
    <t>Preneseni v/m pomoći</t>
  </si>
  <si>
    <t>A) SAŽETAK RAČUNA PRIHODA I RASHODA</t>
  </si>
  <si>
    <t>PRIHODI UKUPNO</t>
  </si>
  <si>
    <t>6  PRIHODI POSLOVANJA</t>
  </si>
  <si>
    <t>RASHODI UKUPNO</t>
  </si>
  <si>
    <t>3  RASHODI  POSLOVANJA</t>
  </si>
  <si>
    <t>4  RASHODI ZA NABAVU NEFINANCIJSKE IMOVINE</t>
  </si>
  <si>
    <t>RAZLIKA - VIŠAK / MANJAK</t>
  </si>
  <si>
    <t>B) SAŽETAK RAČUNA FINANCIRANJA</t>
  </si>
  <si>
    <t>8  PRIMICI OD FINANCIJSKE IMOVINE I ZADUŽIVANJA</t>
  </si>
  <si>
    <t>5  IZDACI ZA FINANCIJSKU IMOVINU I OTPLATE ZAJMOVA</t>
  </si>
  <si>
    <t>NETO FINANCIRANJE</t>
  </si>
  <si>
    <t>VIŠAK / MANJAK + NETO FINANCIRANJE</t>
  </si>
  <si>
    <t xml:space="preserve">C) PRENESENI VIŠAK ILI PRENESENI MANJAK  </t>
  </si>
  <si>
    <t>PRIJENOS VIŠKA / MANJKA IZ PRETHODNE(IH) GODINE</t>
  </si>
  <si>
    <t>PRIJENOS VIŠKA / MANJKA U SLJEDEĆE RAZDOBLJE</t>
  </si>
  <si>
    <t>VIŠAK / MANJAK + NETO FINANCIRANJE + PRIJENOS VIŠKA / MANJKA IZ  IZ PRETHODNE(IH) GODINE - PRIJENOS VIŠKA / MANJKA U SLJEDEĆE RAZDOBLJE</t>
  </si>
  <si>
    <t>-</t>
  </si>
  <si>
    <t>T400121</t>
  </si>
  <si>
    <t>T400140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</si>
</sst>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1A]"/>
    <numFmt numFmtId="165" formatCode="#,##0.00\ [$€-1]"/>
    <numFmt numFmtId="166" formatCode="0.0"/>
  </numFmts>
  <fonts count="59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 "/>
      <charset val="238"/>
    </font>
    <font>
      <b/>
      <sz val="11"/>
      <color theme="1"/>
      <name val="Calibri "/>
      <charset val="238"/>
    </font>
    <font>
      <b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b/>
      <sz val="10"/>
      <color theme="1"/>
      <name val="Calibri 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1"/>
      <name val="Calibri "/>
      <charset val="238"/>
    </font>
    <font>
      <sz val="11"/>
      <name val="Calibri "/>
      <charset val="238"/>
    </font>
    <font>
      <sz val="11"/>
      <color indexed="8"/>
      <name val="Calibri 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indexed="8"/>
      <name val="Calibri "/>
      <charset val="238"/>
    </font>
    <font>
      <b/>
      <sz val="9"/>
      <color theme="1"/>
      <name val="Calibri"/>
      <family val="2"/>
      <scheme val="minor"/>
    </font>
    <font>
      <b/>
      <sz val="9"/>
      <color theme="1"/>
      <name val="Calibri "/>
      <charset val="238"/>
    </font>
    <font>
      <b/>
      <sz val="7"/>
      <color indexed="8"/>
      <name val="Calibri "/>
      <charset val="238"/>
    </font>
    <font>
      <sz val="7"/>
      <color theme="1"/>
      <name val="Calibri"/>
      <family val="2"/>
      <charset val="238"/>
      <scheme val="minor"/>
    </font>
    <font>
      <i/>
      <sz val="11"/>
      <name val="Calibri 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indexed="8"/>
      <name val="Calibri "/>
      <charset val="238"/>
    </font>
    <font>
      <sz val="9"/>
      <color theme="1"/>
      <name val="Calibri "/>
      <charset val="238"/>
    </font>
    <font>
      <sz val="12"/>
      <color theme="1"/>
      <name val="Calibri "/>
      <charset val="238"/>
    </font>
    <font>
      <sz val="9"/>
      <color indexed="8"/>
      <name val="Calibri Light"/>
      <family val="2"/>
      <charset val="238"/>
      <scheme val="major"/>
    </font>
    <font>
      <sz val="7"/>
      <color theme="1"/>
      <name val="Calibri 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Calibri "/>
      <charset val="238"/>
    </font>
    <font>
      <b/>
      <sz val="12"/>
      <color theme="1"/>
      <name val="Calibri 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theme="1"/>
      </left>
      <right/>
      <top/>
      <bottom style="medium">
        <color rgb="FF002060"/>
      </bottom>
      <diagonal/>
    </border>
    <border>
      <left style="medium">
        <color theme="1"/>
      </left>
      <right/>
      <top style="medium">
        <color rgb="FF002060"/>
      </top>
      <bottom style="medium">
        <color rgb="FF002060"/>
      </bottom>
      <diagonal/>
    </border>
    <border>
      <left style="medium">
        <color theme="1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</borders>
  <cellStyleXfs count="2">
    <xf numFmtId="0" fontId="0" fillId="0" borderId="0"/>
    <xf numFmtId="0" fontId="22" fillId="0" borderId="0"/>
  </cellStyleXfs>
  <cellXfs count="28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left" vertical="center"/>
    </xf>
    <xf numFmtId="164" fontId="4" fillId="5" borderId="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3" fontId="5" fillId="8" borderId="3" xfId="0" applyNumberFormat="1" applyFont="1" applyFill="1" applyBorder="1" applyAlignment="1">
      <alignment horizontal="left" vertical="center"/>
    </xf>
    <xf numFmtId="3" fontId="5" fillId="8" borderId="3" xfId="0" applyNumberFormat="1" applyFont="1" applyFill="1" applyBorder="1" applyAlignment="1">
      <alignment horizontal="left" vertical="center" wrapText="1"/>
    </xf>
    <xf numFmtId="165" fontId="5" fillId="8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165" fontId="5" fillId="1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/>
    </xf>
    <xf numFmtId="0" fontId="5" fillId="9" borderId="3" xfId="0" applyFont="1" applyFill="1" applyBorder="1" applyAlignment="1">
      <alignment horizontal="right" vertical="center"/>
    </xf>
    <xf numFmtId="0" fontId="5" fillId="10" borderId="3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165" fontId="5" fillId="9" borderId="3" xfId="0" applyNumberFormat="1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left" vertical="center" wrapText="1"/>
    </xf>
    <xf numFmtId="165" fontId="5" fillId="11" borderId="3" xfId="0" applyNumberFormat="1" applyFont="1" applyFill="1" applyBorder="1" applyAlignment="1">
      <alignment horizontal="center" vertical="center"/>
    </xf>
    <xf numFmtId="165" fontId="5" fillId="11" borderId="5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165" fontId="5" fillId="12" borderId="3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3" fontId="5" fillId="8" borderId="8" xfId="0" applyNumberFormat="1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2" fontId="9" fillId="13" borderId="9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3" fillId="0" borderId="0" xfId="0" applyFont="1"/>
    <xf numFmtId="0" fontId="16" fillId="12" borderId="9" xfId="0" applyFont="1" applyFill="1" applyBorder="1" applyAlignment="1">
      <alignment horizontal="left" vertical="center" wrapText="1"/>
    </xf>
    <xf numFmtId="164" fontId="16" fillId="12" borderId="9" xfId="0" applyNumberFormat="1" applyFont="1" applyFill="1" applyBorder="1" applyAlignment="1">
      <alignment horizontal="center" vertical="center" wrapText="1"/>
    </xf>
    <xf numFmtId="164" fontId="15" fillId="12" borderId="9" xfId="0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left" vertical="center" wrapText="1"/>
    </xf>
    <xf numFmtId="0" fontId="16" fillId="12" borderId="9" xfId="0" applyFont="1" applyFill="1" applyBorder="1" applyAlignment="1">
      <alignment horizontal="left" vertical="center"/>
    </xf>
    <xf numFmtId="0" fontId="16" fillId="12" borderId="9" xfId="0" applyFont="1" applyFill="1" applyBorder="1" applyAlignment="1">
      <alignment vertical="center" wrapText="1"/>
    </xf>
    <xf numFmtId="0" fontId="17" fillId="12" borderId="9" xfId="0" applyFont="1" applyFill="1" applyBorder="1" applyAlignment="1">
      <alignment vertical="center" wrapText="1"/>
    </xf>
    <xf numFmtId="2" fontId="18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20" fillId="0" borderId="1" xfId="1" applyFont="1" applyBorder="1" applyAlignment="1">
      <alignment horizontal="left" vertical="center" wrapText="1"/>
    </xf>
    <xf numFmtId="164" fontId="23" fillId="0" borderId="1" xfId="1" applyNumberFormat="1" applyFont="1" applyBorder="1" applyAlignment="1">
      <alignment horizontal="center" vertical="center" wrapText="1"/>
    </xf>
    <xf numFmtId="164" fontId="21" fillId="12" borderId="1" xfId="0" applyNumberFormat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164" fontId="21" fillId="0" borderId="1" xfId="0" applyNumberFormat="1" applyFont="1" applyFill="1" applyBorder="1" applyAlignment="1">
      <alignment horizontal="center" vertical="center"/>
    </xf>
    <xf numFmtId="0" fontId="27" fillId="0" borderId="0" xfId="0" applyFont="1"/>
    <xf numFmtId="164" fontId="29" fillId="12" borderId="9" xfId="0" applyNumberFormat="1" applyFont="1" applyFill="1" applyBorder="1" applyAlignment="1">
      <alignment horizontal="center" vertical="center" wrapText="1"/>
    </xf>
    <xf numFmtId="164" fontId="8" fillId="12" borderId="9" xfId="0" applyNumberFormat="1" applyFont="1" applyFill="1" applyBorder="1" applyAlignment="1">
      <alignment horizontal="center" vertical="center"/>
    </xf>
    <xf numFmtId="164" fontId="30" fillId="12" borderId="9" xfId="0" applyNumberFormat="1" applyFont="1" applyFill="1" applyBorder="1" applyAlignment="1">
      <alignment horizontal="center" vertical="center" wrapText="1"/>
    </xf>
    <xf numFmtId="164" fontId="31" fillId="12" borderId="9" xfId="0" applyNumberFormat="1" applyFont="1" applyFill="1" applyBorder="1" applyAlignment="1">
      <alignment horizontal="center" vertical="center"/>
    </xf>
    <xf numFmtId="164" fontId="30" fillId="12" borderId="9" xfId="0" quotePrefix="1" applyNumberFormat="1" applyFont="1" applyFill="1" applyBorder="1" applyAlignment="1">
      <alignment horizontal="center" vertical="center"/>
    </xf>
    <xf numFmtId="164" fontId="30" fillId="12" borderId="9" xfId="0" quotePrefix="1" applyNumberFormat="1" applyFont="1" applyFill="1" applyBorder="1" applyAlignment="1">
      <alignment horizontal="center" vertical="center" wrapText="1"/>
    </xf>
    <xf numFmtId="0" fontId="32" fillId="12" borderId="9" xfId="0" quotePrefix="1" applyFont="1" applyFill="1" applyBorder="1" applyAlignment="1">
      <alignment horizontal="left" vertical="center"/>
    </xf>
    <xf numFmtId="0" fontId="32" fillId="12" borderId="9" xfId="0" applyFont="1" applyFill="1" applyBorder="1" applyAlignment="1">
      <alignment horizontal="left" vertical="center" wrapText="1"/>
    </xf>
    <xf numFmtId="164" fontId="29" fillId="12" borderId="9" xfId="0" quotePrefix="1" applyNumberFormat="1" applyFont="1" applyFill="1" applyBorder="1" applyAlignment="1">
      <alignment horizontal="center" vertical="center"/>
    </xf>
    <xf numFmtId="164" fontId="17" fillId="12" borderId="9" xfId="0" applyNumberFormat="1" applyFont="1" applyFill="1" applyBorder="1" applyAlignment="1">
      <alignment horizontal="center" vertical="center" wrapText="1"/>
    </xf>
    <xf numFmtId="164" fontId="28" fillId="12" borderId="9" xfId="0" applyNumberFormat="1" applyFont="1" applyFill="1" applyBorder="1" applyAlignment="1">
      <alignment horizontal="center" vertical="center"/>
    </xf>
    <xf numFmtId="0" fontId="32" fillId="12" borderId="9" xfId="0" quotePrefix="1" applyFont="1" applyFill="1" applyBorder="1" applyAlignment="1">
      <alignment horizontal="left" vertical="center" wrapText="1"/>
    </xf>
    <xf numFmtId="164" fontId="14" fillId="1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3" fillId="14" borderId="9" xfId="0" applyNumberFormat="1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vertical="center" wrapText="1"/>
    </xf>
    <xf numFmtId="0" fontId="32" fillId="12" borderId="9" xfId="0" applyFont="1" applyFill="1" applyBorder="1" applyAlignment="1">
      <alignment vertical="center" wrapText="1"/>
    </xf>
    <xf numFmtId="49" fontId="38" fillId="0" borderId="9" xfId="0" applyNumberFormat="1" applyFont="1" applyBorder="1" applyAlignment="1">
      <alignment horizontal="center"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29" fillId="12" borderId="9" xfId="0" applyFont="1" applyFill="1" applyBorder="1" applyAlignment="1">
      <alignment horizontal="left" vertical="center" wrapText="1"/>
    </xf>
    <xf numFmtId="0" fontId="29" fillId="12" borderId="9" xfId="0" quotePrefix="1" applyFont="1" applyFill="1" applyBorder="1" applyAlignment="1">
      <alignment horizontal="left" vertical="center"/>
    </xf>
    <xf numFmtId="0" fontId="30" fillId="12" borderId="9" xfId="0" quotePrefix="1" applyFont="1" applyFill="1" applyBorder="1" applyAlignment="1">
      <alignment horizontal="left" vertical="center"/>
    </xf>
    <xf numFmtId="0" fontId="30" fillId="12" borderId="9" xfId="0" applyFont="1" applyFill="1" applyBorder="1" applyAlignment="1">
      <alignment horizontal="left" vertical="center" wrapText="1"/>
    </xf>
    <xf numFmtId="0" fontId="30" fillId="12" borderId="9" xfId="0" quotePrefix="1" applyFont="1" applyFill="1" applyBorder="1" applyAlignment="1">
      <alignment horizontal="left" vertical="center" wrapText="1"/>
    </xf>
    <xf numFmtId="0" fontId="29" fillId="12" borderId="9" xfId="0" quotePrefix="1" applyFont="1" applyFill="1" applyBorder="1" applyAlignment="1">
      <alignment horizontal="left" vertical="center" wrapText="1"/>
    </xf>
    <xf numFmtId="164" fontId="29" fillId="12" borderId="9" xfId="0" quotePrefix="1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166" fontId="27" fillId="2" borderId="9" xfId="0" applyNumberFormat="1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43" fillId="0" borderId="9" xfId="0" applyFont="1" applyBorder="1" applyAlignment="1">
      <alignment horizontal="center"/>
    </xf>
    <xf numFmtId="49" fontId="43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20" fillId="10" borderId="1" xfId="0" applyFont="1" applyFill="1" applyBorder="1" applyAlignment="1">
      <alignment horizontal="left" vertical="center" wrapText="1"/>
    </xf>
    <xf numFmtId="164" fontId="20" fillId="10" borderId="1" xfId="0" applyNumberFormat="1" applyFont="1" applyFill="1" applyBorder="1" applyAlignment="1">
      <alignment horizontal="center" vertical="center" wrapText="1"/>
    </xf>
    <xf numFmtId="164" fontId="21" fillId="10" borderId="1" xfId="0" applyNumberFormat="1" applyFont="1" applyFill="1" applyBorder="1" applyAlignment="1">
      <alignment horizontal="center" vertical="center"/>
    </xf>
    <xf numFmtId="2" fontId="18" fillId="10" borderId="9" xfId="0" applyNumberFormat="1" applyFont="1" applyFill="1" applyBorder="1" applyAlignment="1">
      <alignment horizontal="center" vertical="center"/>
    </xf>
    <xf numFmtId="0" fontId="20" fillId="10" borderId="1" xfId="1" applyFont="1" applyFill="1" applyBorder="1" applyAlignment="1">
      <alignment horizontal="left" vertical="center" wrapText="1"/>
    </xf>
    <xf numFmtId="164" fontId="23" fillId="10" borderId="1" xfId="1" applyNumberFormat="1" applyFont="1" applyFill="1" applyBorder="1" applyAlignment="1">
      <alignment horizontal="center" vertical="center" wrapText="1"/>
    </xf>
    <xf numFmtId="0" fontId="24" fillId="10" borderId="1" xfId="1" applyFont="1" applyFill="1" applyBorder="1" applyAlignment="1">
      <alignment horizontal="left" vertical="center" wrapText="1"/>
    </xf>
    <xf numFmtId="164" fontId="5" fillId="10" borderId="1" xfId="0" applyNumberFormat="1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left" vertical="center" wrapText="1"/>
    </xf>
    <xf numFmtId="0" fontId="16" fillId="10" borderId="9" xfId="0" quotePrefix="1" applyFont="1" applyFill="1" applyBorder="1" applyAlignment="1">
      <alignment horizontal="left" vertical="center"/>
    </xf>
    <xf numFmtId="0" fontId="17" fillId="10" borderId="9" xfId="0" applyFont="1" applyFill="1" applyBorder="1" applyAlignment="1">
      <alignment horizontal="left" vertical="center" wrapText="1"/>
    </xf>
    <xf numFmtId="164" fontId="16" fillId="10" borderId="9" xfId="0" applyNumberFormat="1" applyFont="1" applyFill="1" applyBorder="1" applyAlignment="1">
      <alignment horizontal="center" vertical="center" wrapText="1"/>
    </xf>
    <xf numFmtId="164" fontId="15" fillId="10" borderId="9" xfId="0" applyNumberFormat="1" applyFont="1" applyFill="1" applyBorder="1" applyAlignment="1">
      <alignment horizontal="center" vertical="center"/>
    </xf>
    <xf numFmtId="0" fontId="17" fillId="10" borderId="9" xfId="0" quotePrefix="1" applyFont="1" applyFill="1" applyBorder="1" applyAlignment="1">
      <alignment horizontal="left" vertical="center"/>
    </xf>
    <xf numFmtId="0" fontId="17" fillId="10" borderId="9" xfId="0" quotePrefix="1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0" fillId="0" borderId="0" xfId="0" applyFill="1" applyBorder="1"/>
    <xf numFmtId="0" fontId="39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/>
    </xf>
    <xf numFmtId="0" fontId="8" fillId="10" borderId="9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 wrapText="1"/>
    </xf>
    <xf numFmtId="0" fontId="30" fillId="12" borderId="9" xfId="0" quotePrefix="1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vertical="center" wrapText="1"/>
    </xf>
    <xf numFmtId="0" fontId="30" fillId="12" borderId="9" xfId="0" applyFont="1" applyFill="1" applyBorder="1" applyAlignment="1">
      <alignment vertical="center" wrapText="1"/>
    </xf>
    <xf numFmtId="0" fontId="30" fillId="10" borderId="9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left" vertical="center" wrapText="1"/>
    </xf>
    <xf numFmtId="164" fontId="29" fillId="10" borderId="9" xfId="0" applyNumberFormat="1" applyFont="1" applyFill="1" applyBorder="1" applyAlignment="1">
      <alignment horizontal="center" vertical="center" wrapText="1"/>
    </xf>
    <xf numFmtId="164" fontId="8" fillId="10" borderId="9" xfId="0" applyNumberFormat="1" applyFont="1" applyFill="1" applyBorder="1" applyAlignment="1">
      <alignment horizontal="center" vertical="center"/>
    </xf>
    <xf numFmtId="0" fontId="30" fillId="10" borderId="9" xfId="0" quotePrefix="1" applyFont="1" applyFill="1" applyBorder="1" applyAlignment="1">
      <alignment horizontal="center" vertical="center"/>
    </xf>
    <xf numFmtId="0" fontId="30" fillId="10" borderId="9" xfId="0" quotePrefix="1" applyFont="1" applyFill="1" applyBorder="1" applyAlignment="1">
      <alignment horizontal="left" vertical="center" wrapText="1"/>
    </xf>
    <xf numFmtId="0" fontId="37" fillId="10" borderId="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9" fontId="30" fillId="12" borderId="9" xfId="0" quotePrefix="1" applyNumberFormat="1" applyFont="1" applyFill="1" applyBorder="1" applyAlignment="1">
      <alignment horizontal="center" vertical="center"/>
    </xf>
    <xf numFmtId="166" fontId="27" fillId="0" borderId="9" xfId="0" applyNumberFormat="1" applyFont="1" applyFill="1" applyBorder="1" applyAlignment="1">
      <alignment horizontal="center" vertical="center"/>
    </xf>
    <xf numFmtId="0" fontId="32" fillId="12" borderId="9" xfId="0" applyFont="1" applyFill="1" applyBorder="1" applyAlignment="1">
      <alignment horizontal="center" vertical="center" wrapText="1"/>
    </xf>
    <xf numFmtId="0" fontId="32" fillId="12" borderId="9" xfId="0" quotePrefix="1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  <xf numFmtId="3" fontId="48" fillId="0" borderId="9" xfId="0" applyNumberFormat="1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166" fontId="2" fillId="14" borderId="9" xfId="0" applyNumberFormat="1" applyFont="1" applyFill="1" applyBorder="1" applyAlignment="1">
      <alignment horizontal="center" vertical="center"/>
    </xf>
    <xf numFmtId="166" fontId="2" fillId="0" borderId="9" xfId="0" applyNumberFormat="1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164" fontId="14" fillId="10" borderId="9" xfId="0" applyNumberFormat="1" applyFont="1" applyFill="1" applyBorder="1" applyAlignment="1">
      <alignment horizontal="center" vertical="center"/>
    </xf>
    <xf numFmtId="166" fontId="2" fillId="10" borderId="9" xfId="0" applyNumberFormat="1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left" vertical="center" wrapText="1"/>
    </xf>
    <xf numFmtId="164" fontId="3" fillId="10" borderId="9" xfId="0" applyNumberFormat="1" applyFont="1" applyFill="1" applyBorder="1" applyAlignment="1">
      <alignment horizontal="center" vertical="center" wrapText="1"/>
    </xf>
    <xf numFmtId="164" fontId="3" fillId="10" borderId="9" xfId="0" applyNumberFormat="1" applyFont="1" applyFill="1" applyBorder="1" applyAlignment="1">
      <alignment horizontal="center" vertical="center"/>
    </xf>
    <xf numFmtId="49" fontId="30" fillId="12" borderId="9" xfId="0" applyNumberFormat="1" applyFont="1" applyFill="1" applyBorder="1" applyAlignment="1">
      <alignment horizontal="center" vertical="center" wrapText="1"/>
    </xf>
    <xf numFmtId="0" fontId="29" fillId="12" borderId="9" xfId="0" quotePrefix="1" applyFont="1" applyFill="1" applyBorder="1" applyAlignment="1">
      <alignment horizontal="center" vertical="center"/>
    </xf>
    <xf numFmtId="0" fontId="42" fillId="12" borderId="9" xfId="0" quotePrefix="1" applyFont="1" applyFill="1" applyBorder="1" applyAlignment="1">
      <alignment horizontal="center" vertical="center"/>
    </xf>
    <xf numFmtId="2" fontId="9" fillId="10" borderId="9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64" fontId="3" fillId="10" borderId="9" xfId="0" applyNumberFormat="1" applyFont="1" applyFill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0" fontId="53" fillId="0" borderId="0" xfId="0" applyFont="1" applyAlignment="1">
      <alignment horizontal="center" vertical="center" wrapText="1"/>
    </xf>
    <xf numFmtId="4" fontId="14" fillId="0" borderId="0" xfId="0" applyNumberFormat="1" applyFont="1"/>
    <xf numFmtId="0" fontId="51" fillId="0" borderId="0" xfId="0" quotePrefix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right"/>
    </xf>
    <xf numFmtId="164" fontId="3" fillId="0" borderId="9" xfId="0" quotePrefix="1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4" fontId="3" fillId="10" borderId="9" xfId="0" applyNumberFormat="1" applyFont="1" applyFill="1" applyBorder="1" applyAlignment="1">
      <alignment horizontal="right"/>
    </xf>
    <xf numFmtId="0" fontId="37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wrapText="1"/>
    </xf>
    <xf numFmtId="0" fontId="0" fillId="0" borderId="9" xfId="0" applyBorder="1" applyAlignment="1"/>
    <xf numFmtId="0" fontId="1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/>
    <xf numFmtId="0" fontId="48" fillId="0" borderId="12" xfId="0" applyFont="1" applyBorder="1" applyAlignment="1"/>
    <xf numFmtId="0" fontId="57" fillId="0" borderId="11" xfId="0" applyFont="1" applyBorder="1" applyAlignment="1">
      <alignment vertical="center" wrapText="1"/>
    </xf>
    <xf numFmtId="0" fontId="46" fillId="10" borderId="10" xfId="0" applyFont="1" applyFill="1" applyBorder="1" applyAlignment="1">
      <alignment horizontal="center" vertical="center" wrapText="1"/>
    </xf>
    <xf numFmtId="0" fontId="48" fillId="10" borderId="11" xfId="0" applyFont="1" applyFill="1" applyBorder="1" applyAlignment="1"/>
    <xf numFmtId="0" fontId="48" fillId="10" borderId="12" xfId="0" applyFont="1" applyFill="1" applyBorder="1" applyAlignment="1"/>
    <xf numFmtId="0" fontId="37" fillId="0" borderId="10" xfId="0" applyFont="1" applyBorder="1" applyAlignment="1">
      <alignment horizontal="center" vertical="center" wrapText="1"/>
    </xf>
    <xf numFmtId="0" fontId="47" fillId="0" borderId="11" xfId="0" applyFont="1" applyBorder="1" applyAlignment="1">
      <alignment wrapText="1"/>
    </xf>
    <xf numFmtId="0" fontId="47" fillId="0" borderId="12" xfId="0" applyFont="1" applyBorder="1" applyAlignment="1">
      <alignment wrapText="1"/>
    </xf>
    <xf numFmtId="0" fontId="19" fillId="10" borderId="9" xfId="0" applyFont="1" applyFill="1" applyBorder="1" applyAlignment="1">
      <alignment horizontal="left" vertical="center" wrapText="1"/>
    </xf>
    <xf numFmtId="0" fontId="32" fillId="10" borderId="9" xfId="0" applyFont="1" applyFill="1" applyBorder="1" applyAlignment="1">
      <alignment vertical="center" wrapText="1"/>
    </xf>
    <xf numFmtId="0" fontId="32" fillId="10" borderId="9" xfId="0" applyFont="1" applyFill="1" applyBorder="1" applyAlignment="1">
      <alignment vertical="center"/>
    </xf>
    <xf numFmtId="0" fontId="58" fillId="0" borderId="1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52" fillId="10" borderId="9" xfId="0" quotePrefix="1" applyFont="1" applyFill="1" applyBorder="1" applyAlignment="1">
      <alignment horizontal="left" wrapText="1"/>
    </xf>
    <xf numFmtId="0" fontId="56" fillId="0" borderId="9" xfId="0" applyFont="1" applyFill="1" applyBorder="1" applyAlignment="1">
      <alignment horizontal="left" vertical="center" wrapText="1"/>
    </xf>
    <xf numFmtId="0" fontId="56" fillId="0" borderId="9" xfId="0" quotePrefix="1" applyFont="1" applyBorder="1" applyAlignment="1">
      <alignment horizontal="left" wrapText="1"/>
    </xf>
    <xf numFmtId="0" fontId="7" fillId="0" borderId="9" xfId="0" applyFont="1" applyBorder="1"/>
    <xf numFmtId="0" fontId="56" fillId="0" borderId="9" xfId="0" applyFont="1" applyBorder="1" applyAlignment="1">
      <alignment horizontal="left" vertical="center" wrapText="1"/>
    </xf>
    <xf numFmtId="0" fontId="52" fillId="10" borderId="10" xfId="0" quotePrefix="1" applyFont="1" applyFill="1" applyBorder="1" applyAlignment="1">
      <alignment horizontal="left" wrapText="1"/>
    </xf>
    <xf numFmtId="0" fontId="52" fillId="10" borderId="11" xfId="0" quotePrefix="1" applyFont="1" applyFill="1" applyBorder="1" applyAlignment="1">
      <alignment horizontal="left" wrapText="1"/>
    </xf>
    <xf numFmtId="0" fontId="52" fillId="10" borderId="12" xfId="0" quotePrefix="1" applyFont="1" applyFill="1" applyBorder="1" applyAlignment="1">
      <alignment horizontal="left" wrapText="1"/>
    </xf>
    <xf numFmtId="0" fontId="54" fillId="0" borderId="10" xfId="0" applyFont="1" applyBorder="1" applyAlignment="1">
      <alignment horizontal="left" vertical="center" wrapText="1"/>
    </xf>
    <xf numFmtId="0" fontId="54" fillId="0" borderId="11" xfId="0" applyFont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55" fillId="0" borderId="9" xfId="0" applyFont="1" applyBorder="1" applyAlignment="1">
      <alignment vertical="center" wrapText="1"/>
    </xf>
    <xf numFmtId="0" fontId="54" fillId="0" borderId="9" xfId="0" quotePrefix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vertical="center"/>
    </xf>
    <xf numFmtId="0" fontId="19" fillId="10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9" fillId="0" borderId="9" xfId="0" quotePrefix="1" applyFont="1" applyBorder="1" applyAlignment="1">
      <alignment horizontal="left" vertical="center" wrapText="1"/>
    </xf>
    <xf numFmtId="0" fontId="19" fillId="0" borderId="9" xfId="0" quotePrefix="1" applyFont="1" applyBorder="1" applyAlignment="1">
      <alignment horizontal="left" vertical="center"/>
    </xf>
    <xf numFmtId="0" fontId="19" fillId="10" borderId="9" xfId="0" quotePrefix="1" applyFont="1" applyFill="1" applyBorder="1" applyAlignment="1">
      <alignment horizontal="left" vertical="center" wrapText="1"/>
    </xf>
    <xf numFmtId="0" fontId="0" fillId="10" borderId="9" xfId="0" applyFill="1" applyBorder="1"/>
    <xf numFmtId="49" fontId="3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/>
    <xf numFmtId="0" fontId="25" fillId="0" borderId="12" xfId="0" applyFont="1" applyBorder="1" applyAlignment="1"/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vertical="center" wrapText="1"/>
    </xf>
    <xf numFmtId="0" fontId="25" fillId="10" borderId="11" xfId="0" applyFont="1" applyFill="1" applyBorder="1" applyAlignment="1"/>
    <xf numFmtId="0" fontId="25" fillId="10" borderId="12" xfId="0" applyFont="1" applyFill="1" applyBorder="1" applyAlignment="1"/>
    <xf numFmtId="0" fontId="1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25" fillId="10" borderId="11" xfId="0" applyFont="1" applyFill="1" applyBorder="1" applyAlignment="1">
      <alignment wrapText="1"/>
    </xf>
    <xf numFmtId="3" fontId="35" fillId="11" borderId="10" xfId="0" applyNumberFormat="1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3" fontId="6" fillId="11" borderId="10" xfId="0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0" fillId="2" borderId="10" xfId="0" applyFill="1" applyBorder="1" applyAlignment="1"/>
    <xf numFmtId="3" fontId="35" fillId="15" borderId="10" xfId="0" applyNumberFormat="1" applyFont="1" applyFill="1" applyBorder="1" applyAlignment="1">
      <alignment horizontal="center" vertical="center" wrapText="1"/>
    </xf>
    <xf numFmtId="0" fontId="36" fillId="16" borderId="11" xfId="0" applyFont="1" applyFill="1" applyBorder="1" applyAlignment="1">
      <alignment horizontal="center" vertical="center" wrapText="1"/>
    </xf>
    <xf numFmtId="0" fontId="0" fillId="16" borderId="12" xfId="0" applyFill="1" applyBorder="1" applyAlignment="1"/>
    <xf numFmtId="49" fontId="37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0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3" fontId="6" fillId="11" borderId="11" xfId="0" applyNumberFormat="1" applyFont="1" applyFill="1" applyBorder="1" applyAlignment="1">
      <alignment horizontal="center" vertical="center" wrapText="1"/>
    </xf>
    <xf numFmtId="3" fontId="6" fillId="11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/>
    <xf numFmtId="0" fontId="25" fillId="10" borderId="9" xfId="0" applyFont="1" applyFill="1" applyBorder="1" applyAlignment="1"/>
    <xf numFmtId="0" fontId="39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6" fillId="10" borderId="9" xfId="0" applyFont="1" applyFill="1" applyBorder="1" applyAlignment="1">
      <alignment horizontal="center" vertical="center" wrapText="1"/>
    </xf>
    <xf numFmtId="0" fontId="48" fillId="10" borderId="9" xfId="0" applyFont="1" applyFill="1" applyBorder="1" applyAlignment="1">
      <alignment horizontal="center" vertical="center" wrapText="1"/>
    </xf>
    <xf numFmtId="0" fontId="48" fillId="10" borderId="9" xfId="0" applyFont="1" applyFill="1" applyBorder="1" applyAlignment="1"/>
    <xf numFmtId="0" fontId="48" fillId="0" borderId="9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</cellXfs>
  <cellStyles count="2">
    <cellStyle name="Normalno" xfId="0" builtinId="0"/>
    <cellStyle name="Normalno 2" xfId="1" xr:uid="{DE569CDB-05D4-46D0-A8B4-C2B6A298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81AE-DB50-4053-A9A4-153C27B0D3D8}">
  <sheetPr>
    <pageSetUpPr fitToPage="1"/>
  </sheetPr>
  <dimension ref="A1:L30"/>
  <sheetViews>
    <sheetView workbookViewId="0">
      <selection activeCell="Q18" sqref="Q18"/>
    </sheetView>
  </sheetViews>
  <sheetFormatPr defaultRowHeight="14.4"/>
  <cols>
    <col min="5" max="5" width="11.88671875" customWidth="1"/>
    <col min="6" max="9" width="11.6640625" bestFit="1" customWidth="1"/>
    <col min="10" max="10" width="11.77734375" customWidth="1"/>
  </cols>
  <sheetData>
    <row r="1" spans="1:12" ht="16.2" thickBot="1">
      <c r="A1" s="203" t="s">
        <v>0</v>
      </c>
      <c r="B1" s="204"/>
      <c r="C1" s="191"/>
      <c r="D1" s="191"/>
      <c r="E1" s="191"/>
      <c r="F1" s="191"/>
      <c r="G1" s="191"/>
      <c r="H1" s="191"/>
      <c r="I1" s="191"/>
      <c r="J1" s="191"/>
      <c r="K1" s="191"/>
      <c r="L1" s="192"/>
    </row>
    <row r="2" spans="1:12" ht="16.2" thickBot="1">
      <c r="A2" s="189" t="s">
        <v>209</v>
      </c>
      <c r="B2" s="190"/>
      <c r="C2" s="190"/>
      <c r="D2" s="190"/>
      <c r="E2" s="190"/>
      <c r="F2" s="190"/>
      <c r="G2" s="190"/>
      <c r="H2" s="190"/>
      <c r="I2" s="191"/>
      <c r="J2" s="191"/>
      <c r="K2" s="191"/>
      <c r="L2" s="192"/>
    </row>
    <row r="3" spans="1:12" ht="16.2" thickBot="1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6"/>
    </row>
    <row r="4" spans="1:12" ht="16.2" thickBot="1">
      <c r="A4" s="189" t="s">
        <v>99</v>
      </c>
      <c r="B4" s="190"/>
      <c r="C4" s="190"/>
      <c r="D4" s="190"/>
      <c r="E4" s="190"/>
      <c r="F4" s="190"/>
      <c r="G4" s="193"/>
      <c r="H4" s="193"/>
      <c r="I4" s="191"/>
      <c r="J4" s="191"/>
      <c r="K4" s="191"/>
      <c r="L4" s="192"/>
    </row>
    <row r="5" spans="1:12" ht="16.2" thickBot="1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6"/>
    </row>
    <row r="6" spans="1:12" ht="16.2" thickBot="1">
      <c r="A6" s="185" t="s">
        <v>218</v>
      </c>
      <c r="B6" s="186"/>
      <c r="C6" s="186"/>
      <c r="D6" s="186"/>
      <c r="E6" s="186"/>
      <c r="F6" s="186"/>
      <c r="G6" s="186"/>
      <c r="H6" s="186"/>
      <c r="I6" s="187"/>
      <c r="J6" s="187"/>
      <c r="K6" s="187"/>
      <c r="L6" s="188"/>
    </row>
    <row r="7" spans="1:12" ht="15" thickBot="1">
      <c r="A7" s="197">
        <v>1</v>
      </c>
      <c r="B7" s="198"/>
      <c r="C7" s="198"/>
      <c r="D7" s="198"/>
      <c r="E7" s="199"/>
      <c r="F7" s="83">
        <v>2</v>
      </c>
      <c r="G7" s="83" t="s">
        <v>190</v>
      </c>
      <c r="H7" s="83" t="s">
        <v>191</v>
      </c>
      <c r="I7" s="83" t="s">
        <v>192</v>
      </c>
      <c r="J7" s="84" t="s">
        <v>193</v>
      </c>
      <c r="K7" s="84" t="s">
        <v>96</v>
      </c>
      <c r="L7" s="84" t="s">
        <v>208</v>
      </c>
    </row>
    <row r="8" spans="1:12" ht="27" thickBot="1">
      <c r="A8" s="205"/>
      <c r="B8" s="228"/>
      <c r="C8" s="228"/>
      <c r="D8" s="228"/>
      <c r="E8" s="228"/>
      <c r="F8" s="97" t="s">
        <v>2</v>
      </c>
      <c r="G8" s="158" t="s">
        <v>104</v>
      </c>
      <c r="H8" s="97" t="s">
        <v>4</v>
      </c>
      <c r="I8" s="97" t="s">
        <v>5</v>
      </c>
      <c r="J8" s="97" t="s">
        <v>6</v>
      </c>
      <c r="K8" s="131" t="s">
        <v>98</v>
      </c>
      <c r="L8" s="131" t="s">
        <v>98</v>
      </c>
    </row>
    <row r="9" spans="1:12" ht="15" thickBot="1">
      <c r="A9" s="200" t="s">
        <v>219</v>
      </c>
      <c r="B9" s="201"/>
      <c r="C9" s="201"/>
      <c r="D9" s="201"/>
      <c r="E9" s="202"/>
      <c r="F9" s="170">
        <f>SUM(F10+0)</f>
        <v>635889.06999999995</v>
      </c>
      <c r="G9" s="170">
        <f>SUM(G10+0)</f>
        <v>798657.8899999999</v>
      </c>
      <c r="H9" s="170">
        <f t="shared" ref="H9:J9" si="0">SUM(H10+0)</f>
        <v>888434.17999999993</v>
      </c>
      <c r="I9" s="170">
        <f t="shared" si="0"/>
        <v>888434.17999999993</v>
      </c>
      <c r="J9" s="170">
        <f t="shared" si="0"/>
        <v>870672.75</v>
      </c>
      <c r="K9" s="179">
        <f>H9/F9*100</f>
        <v>139.715277697728</v>
      </c>
      <c r="L9" s="179">
        <f>H9/G9*100</f>
        <v>111.24089439597222</v>
      </c>
    </row>
    <row r="10" spans="1:12" ht="15" thickBot="1">
      <c r="A10" s="219" t="s">
        <v>220</v>
      </c>
      <c r="B10" s="220"/>
      <c r="C10" s="220"/>
      <c r="D10" s="220"/>
      <c r="E10" s="221"/>
      <c r="F10" s="171">
        <f>'RAČUN R I P PO EKONOMSOJ KL.'!D9+0</f>
        <v>635889.06999999995</v>
      </c>
      <c r="G10" s="171">
        <f>'RAČUN R I P PO EKONOMSOJ KL.'!E9+0</f>
        <v>798657.8899999999</v>
      </c>
      <c r="H10" s="171">
        <f>'RAČUN R I P PO EKONOMSOJ KL.'!F9+0</f>
        <v>888434.17999999993</v>
      </c>
      <c r="I10" s="171">
        <f>'RAČUN R I P PO EKONOMSOJ KL.'!G9+0</f>
        <v>888434.17999999993</v>
      </c>
      <c r="J10" s="171">
        <f>'RAČUN R I P PO EKONOMSOJ KL.'!H9+0</f>
        <v>870672.75</v>
      </c>
      <c r="K10" s="177">
        <f t="shared" ref="K10:K14" si="1">H10/F10*100</f>
        <v>139.715277697728</v>
      </c>
      <c r="L10" s="177">
        <f t="shared" ref="L10:L14" si="2">H10/G10*100</f>
        <v>111.24089439597222</v>
      </c>
    </row>
    <row r="11" spans="1:12" ht="15" thickBot="1">
      <c r="A11" s="222" t="s">
        <v>221</v>
      </c>
      <c r="B11" s="223"/>
      <c r="C11" s="223"/>
      <c r="D11" s="223"/>
      <c r="E11" s="224"/>
      <c r="F11" s="170">
        <f>SUM(F12:F13)</f>
        <v>636542.87</v>
      </c>
      <c r="G11" s="170">
        <f>SUM(G12:G13)</f>
        <v>798965.29999999993</v>
      </c>
      <c r="H11" s="170">
        <f>SUM(H12:H13)</f>
        <v>888434.17999999993</v>
      </c>
      <c r="I11" s="170">
        <f>SUM(I12:I13)</f>
        <v>888434.17999999993</v>
      </c>
      <c r="J11" s="170">
        <f>SUM(J12:J13)</f>
        <v>870672.75</v>
      </c>
      <c r="K11" s="179">
        <f t="shared" si="1"/>
        <v>139.57177463946772</v>
      </c>
      <c r="L11" s="179">
        <f t="shared" si="2"/>
        <v>111.19809333396582</v>
      </c>
    </row>
    <row r="12" spans="1:12" ht="15" thickBot="1">
      <c r="A12" s="225" t="s">
        <v>222</v>
      </c>
      <c r="B12" s="220"/>
      <c r="C12" s="220"/>
      <c r="D12" s="220"/>
      <c r="E12" s="220"/>
      <c r="F12" s="171">
        <f>'RAČUN R I P PO EKONOMSOJ KL.'!D21+0</f>
        <v>628565.67000000004</v>
      </c>
      <c r="G12" s="171">
        <f>'RAČUN R I P PO EKONOMSOJ KL.'!E21+0</f>
        <v>791556.11</v>
      </c>
      <c r="H12" s="171">
        <f>'RAČUN R I P PO EKONOMSOJ KL.'!F21+0</f>
        <v>881434.17999999993</v>
      </c>
      <c r="I12" s="171">
        <f>'RAČUN R I P PO EKONOMSOJ KL.'!G21+0</f>
        <v>881434.17999999993</v>
      </c>
      <c r="J12" s="171">
        <f>'RAČUN R I P PO EKONOMSOJ KL.'!H21+0</f>
        <v>863672.75</v>
      </c>
      <c r="K12" s="177">
        <f t="shared" si="1"/>
        <v>140.22944969298115</v>
      </c>
      <c r="L12" s="177">
        <f t="shared" si="2"/>
        <v>111.35460504499169</v>
      </c>
    </row>
    <row r="13" spans="1:12" ht="15" thickBot="1">
      <c r="A13" s="226" t="s">
        <v>223</v>
      </c>
      <c r="B13" s="221"/>
      <c r="C13" s="221"/>
      <c r="D13" s="221"/>
      <c r="E13" s="221"/>
      <c r="F13" s="171">
        <f>'RAČUN R I P PO EKONOMSOJ KL.'!D26+0</f>
        <v>7977.2</v>
      </c>
      <c r="G13" s="171">
        <f>'RAČUN R I P PO EKONOMSOJ KL.'!E26+0</f>
        <v>7409.19</v>
      </c>
      <c r="H13" s="171">
        <f>'RAČUN R I P PO EKONOMSOJ KL.'!F26+0</f>
        <v>7000</v>
      </c>
      <c r="I13" s="171">
        <f>'RAČUN R I P PO EKONOMSOJ KL.'!G26+0</f>
        <v>7000</v>
      </c>
      <c r="J13" s="171">
        <f>'RAČUN R I P PO EKONOMSOJ KL.'!H26+0</f>
        <v>7000</v>
      </c>
      <c r="K13" s="177">
        <f t="shared" si="1"/>
        <v>87.750087750087758</v>
      </c>
      <c r="L13" s="177">
        <f t="shared" si="2"/>
        <v>94.477264046407242</v>
      </c>
    </row>
    <row r="14" spans="1:12" ht="15" thickBot="1">
      <c r="A14" s="227" t="s">
        <v>224</v>
      </c>
      <c r="B14" s="201"/>
      <c r="C14" s="201"/>
      <c r="D14" s="201"/>
      <c r="E14" s="201"/>
      <c r="F14" s="170">
        <f>SUM(F9-F11)</f>
        <v>-653.80000000004657</v>
      </c>
      <c r="G14" s="170">
        <f>SUM(G9-G11)</f>
        <v>-307.4100000000326</v>
      </c>
      <c r="H14" s="170">
        <v>0</v>
      </c>
      <c r="I14" s="170">
        <f>I9-I11</f>
        <v>0</v>
      </c>
      <c r="J14" s="170">
        <f>J9-J11</f>
        <v>0</v>
      </c>
      <c r="K14" s="179">
        <f t="shared" si="1"/>
        <v>0</v>
      </c>
      <c r="L14" s="179">
        <f t="shared" si="2"/>
        <v>0</v>
      </c>
    </row>
    <row r="15" spans="1:12" ht="18" thickBot="1">
      <c r="A15" s="169"/>
      <c r="B15" s="172"/>
      <c r="C15" s="172"/>
      <c r="D15" s="172"/>
      <c r="E15" s="172"/>
      <c r="F15" s="173"/>
      <c r="G15" s="173"/>
      <c r="H15" s="173"/>
      <c r="I15" s="100"/>
    </row>
    <row r="16" spans="1:12" ht="16.2" thickBot="1">
      <c r="A16" s="185" t="s">
        <v>225</v>
      </c>
      <c r="B16" s="186"/>
      <c r="C16" s="186"/>
      <c r="D16" s="186"/>
      <c r="E16" s="186"/>
      <c r="F16" s="186"/>
      <c r="G16" s="186"/>
      <c r="H16" s="186"/>
      <c r="I16" s="187"/>
      <c r="J16" s="187"/>
      <c r="K16" s="187"/>
      <c r="L16" s="188"/>
    </row>
    <row r="17" spans="1:12" ht="15" customHeight="1" thickBot="1">
      <c r="A17" s="197">
        <v>1</v>
      </c>
      <c r="B17" s="198"/>
      <c r="C17" s="198"/>
      <c r="D17" s="198"/>
      <c r="E17" s="199"/>
      <c r="F17" s="83">
        <v>2</v>
      </c>
      <c r="G17" s="83" t="s">
        <v>190</v>
      </c>
      <c r="H17" s="83" t="s">
        <v>191</v>
      </c>
      <c r="I17" s="83" t="s">
        <v>192</v>
      </c>
      <c r="J17" s="84" t="s">
        <v>193</v>
      </c>
      <c r="K17" s="84" t="s">
        <v>96</v>
      </c>
      <c r="L17" s="84" t="s">
        <v>208</v>
      </c>
    </row>
    <row r="18" spans="1:12" ht="27" thickBot="1">
      <c r="A18" s="210"/>
      <c r="B18" s="211"/>
      <c r="C18" s="211"/>
      <c r="D18" s="211"/>
      <c r="E18" s="212"/>
      <c r="F18" s="97" t="s">
        <v>2</v>
      </c>
      <c r="G18" s="158" t="s">
        <v>104</v>
      </c>
      <c r="H18" s="97" t="s">
        <v>4</v>
      </c>
      <c r="I18" s="97" t="s">
        <v>5</v>
      </c>
      <c r="J18" s="97" t="s">
        <v>6</v>
      </c>
      <c r="K18" s="131" t="s">
        <v>98</v>
      </c>
      <c r="L18" s="131" t="s">
        <v>98</v>
      </c>
    </row>
    <row r="19" spans="1:12" ht="15" thickBot="1">
      <c r="A19" s="213" t="s">
        <v>226</v>
      </c>
      <c r="B19" s="214"/>
      <c r="C19" s="214"/>
      <c r="D19" s="214"/>
      <c r="E19" s="215"/>
      <c r="F19" s="171">
        <v>0</v>
      </c>
      <c r="G19" s="171">
        <v>0</v>
      </c>
      <c r="H19" s="171">
        <v>0</v>
      </c>
      <c r="I19" s="171">
        <v>0</v>
      </c>
      <c r="J19" s="171">
        <v>0</v>
      </c>
      <c r="K19" s="175">
        <v>0</v>
      </c>
      <c r="L19" s="175">
        <v>0</v>
      </c>
    </row>
    <row r="20" spans="1:12" ht="25.2" customHeight="1" thickBot="1">
      <c r="A20" s="216" t="s">
        <v>227</v>
      </c>
      <c r="B20" s="217"/>
      <c r="C20" s="217"/>
      <c r="D20" s="217"/>
      <c r="E20" s="217"/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5">
        <v>0</v>
      </c>
      <c r="L20" s="175">
        <v>0</v>
      </c>
    </row>
    <row r="21" spans="1:12" ht="15" thickBot="1">
      <c r="A21" s="218" t="s">
        <v>228</v>
      </c>
      <c r="B21" s="217"/>
      <c r="C21" s="217"/>
      <c r="D21" s="217"/>
      <c r="E21" s="217"/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5">
        <v>0</v>
      </c>
      <c r="L21" s="175">
        <v>0</v>
      </c>
    </row>
    <row r="22" spans="1:12" ht="15" thickBot="1">
      <c r="A22" s="218" t="s">
        <v>229</v>
      </c>
      <c r="B22" s="217"/>
      <c r="C22" s="217"/>
      <c r="D22" s="217"/>
      <c r="E22" s="217"/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5">
        <v>0</v>
      </c>
      <c r="L22" s="175">
        <v>0</v>
      </c>
    </row>
    <row r="23" spans="1:12" ht="18" thickBot="1">
      <c r="A23" s="174"/>
      <c r="B23" s="172"/>
      <c r="C23" s="172"/>
      <c r="D23" s="172"/>
      <c r="E23" s="172"/>
      <c r="F23" s="173"/>
      <c r="G23" s="173"/>
      <c r="H23" s="173"/>
      <c r="I23" s="100"/>
    </row>
    <row r="24" spans="1:12" ht="16.2" thickBot="1">
      <c r="A24" s="182" t="s">
        <v>230</v>
      </c>
      <c r="B24" s="183"/>
      <c r="C24" s="183"/>
      <c r="D24" s="183"/>
      <c r="E24" s="183"/>
      <c r="F24" s="183"/>
      <c r="G24" s="183"/>
      <c r="H24" s="183"/>
      <c r="I24" s="184"/>
      <c r="J24" s="184"/>
      <c r="K24" s="184"/>
      <c r="L24" s="184"/>
    </row>
    <row r="25" spans="1:12" ht="15" thickBot="1">
      <c r="A25" s="180">
        <v>1</v>
      </c>
      <c r="B25" s="181"/>
      <c r="C25" s="181"/>
      <c r="D25" s="181"/>
      <c r="E25" s="181"/>
      <c r="F25" s="83">
        <v>2</v>
      </c>
      <c r="G25" s="83" t="s">
        <v>190</v>
      </c>
      <c r="H25" s="83" t="s">
        <v>191</v>
      </c>
      <c r="I25" s="83" t="s">
        <v>192</v>
      </c>
      <c r="J25" s="84" t="s">
        <v>193</v>
      </c>
      <c r="K25" s="84" t="s">
        <v>96</v>
      </c>
      <c r="L25" s="84" t="s">
        <v>208</v>
      </c>
    </row>
    <row r="26" spans="1:12" ht="27" thickBot="1">
      <c r="A26" s="205"/>
      <c r="B26" s="205"/>
      <c r="C26" s="205"/>
      <c r="D26" s="205"/>
      <c r="E26" s="205"/>
      <c r="F26" s="97" t="s">
        <v>2</v>
      </c>
      <c r="G26" s="97" t="s">
        <v>104</v>
      </c>
      <c r="H26" s="97" t="s">
        <v>4</v>
      </c>
      <c r="I26" s="97" t="s">
        <v>5</v>
      </c>
      <c r="J26" s="97" t="s">
        <v>6</v>
      </c>
      <c r="K26" s="131" t="s">
        <v>98</v>
      </c>
      <c r="L26" s="131" t="s">
        <v>98</v>
      </c>
    </row>
    <row r="27" spans="1:12" ht="15" thickBot="1">
      <c r="A27" s="206" t="s">
        <v>231</v>
      </c>
      <c r="B27" s="206"/>
      <c r="C27" s="206"/>
      <c r="D27" s="206"/>
      <c r="E27" s="206"/>
      <c r="F27" s="178" t="s">
        <v>234</v>
      </c>
      <c r="G27" s="176">
        <v>-307</v>
      </c>
      <c r="H27" s="176">
        <v>0</v>
      </c>
      <c r="I27" s="176">
        <v>0</v>
      </c>
      <c r="J27" s="176">
        <v>0</v>
      </c>
      <c r="K27" s="177">
        <v>0</v>
      </c>
      <c r="L27" s="175">
        <v>0</v>
      </c>
    </row>
    <row r="28" spans="1:12" ht="21" customHeight="1" thickBot="1">
      <c r="A28" s="207" t="s">
        <v>232</v>
      </c>
      <c r="B28" s="208"/>
      <c r="C28" s="208"/>
      <c r="D28" s="208"/>
      <c r="E28" s="208"/>
      <c r="F28" s="178" t="s">
        <v>234</v>
      </c>
      <c r="G28" s="176">
        <v>0</v>
      </c>
      <c r="H28" s="176">
        <v>0</v>
      </c>
      <c r="I28" s="176">
        <v>0</v>
      </c>
      <c r="J28" s="176">
        <v>0</v>
      </c>
      <c r="K28" s="177">
        <v>0</v>
      </c>
      <c r="L28" s="175">
        <v>0</v>
      </c>
    </row>
    <row r="29" spans="1:12" ht="37.200000000000003" customHeight="1" thickBot="1">
      <c r="A29" s="209" t="s">
        <v>233</v>
      </c>
      <c r="B29" s="209"/>
      <c r="C29" s="209"/>
      <c r="D29" s="209"/>
      <c r="E29" s="209"/>
      <c r="F29" s="178" t="s">
        <v>234</v>
      </c>
      <c r="G29" s="176">
        <v>307.41000000000003</v>
      </c>
      <c r="H29" s="176">
        <v>0</v>
      </c>
      <c r="I29" s="176">
        <v>0</v>
      </c>
      <c r="J29" s="176">
        <v>0</v>
      </c>
      <c r="K29" s="177">
        <v>0</v>
      </c>
      <c r="L29" s="175">
        <v>0</v>
      </c>
    </row>
    <row r="30" spans="1:12" ht="42.6" customHeight="1"/>
  </sheetData>
  <mergeCells count="27">
    <mergeCell ref="A1:L1"/>
    <mergeCell ref="A26:E26"/>
    <mergeCell ref="A27:E27"/>
    <mergeCell ref="A28:E28"/>
    <mergeCell ref="A29:E29"/>
    <mergeCell ref="A18:E18"/>
    <mergeCell ref="A19:E19"/>
    <mergeCell ref="A20:E20"/>
    <mergeCell ref="A21:E21"/>
    <mergeCell ref="A22:E22"/>
    <mergeCell ref="A10:E10"/>
    <mergeCell ref="A11:E11"/>
    <mergeCell ref="A12:E12"/>
    <mergeCell ref="A13:E13"/>
    <mergeCell ref="A14:E14"/>
    <mergeCell ref="A8:E8"/>
    <mergeCell ref="A25:E25"/>
    <mergeCell ref="A24:L24"/>
    <mergeCell ref="A16:L16"/>
    <mergeCell ref="A6:L6"/>
    <mergeCell ref="A2:L2"/>
    <mergeCell ref="A4:L4"/>
    <mergeCell ref="A5:L5"/>
    <mergeCell ref="A3:L3"/>
    <mergeCell ref="A7:E7"/>
    <mergeCell ref="A17:E17"/>
    <mergeCell ref="A9:E9"/>
  </mergeCells>
  <pageMargins left="0.7" right="0.7" top="0.75" bottom="0.75" header="0.3" footer="0.3"/>
  <pageSetup paperSize="9" scale="70" fitToHeight="0" orientation="portrait" r:id="rId1"/>
  <ignoredErrors>
    <ignoredError sqref="G7:J7 G17:J17 G25:J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1984-C679-4260-90B2-A4827ECC1611}">
  <sheetPr>
    <pageSetUpPr fitToPage="1"/>
  </sheetPr>
  <dimension ref="A1:J31"/>
  <sheetViews>
    <sheetView workbookViewId="0">
      <selection activeCell="C19" sqref="C19"/>
    </sheetView>
  </sheetViews>
  <sheetFormatPr defaultRowHeight="14.4"/>
  <cols>
    <col min="2" max="2" width="8" bestFit="1" customWidth="1"/>
    <col min="3" max="3" width="44.6640625" customWidth="1"/>
    <col min="4" max="8" width="14" customWidth="1"/>
    <col min="9" max="10" width="8.5546875" bestFit="1" customWidth="1"/>
  </cols>
  <sheetData>
    <row r="1" spans="1:10" ht="16.2" thickBot="1">
      <c r="A1" s="185" t="s">
        <v>0</v>
      </c>
      <c r="B1" s="232"/>
      <c r="C1" s="232"/>
      <c r="D1" s="232"/>
      <c r="E1" s="232"/>
      <c r="F1" s="232"/>
      <c r="G1" s="233"/>
      <c r="H1" s="233"/>
      <c r="I1" s="233"/>
      <c r="J1" s="234"/>
    </row>
    <row r="2" spans="1:10" ht="16.2" thickBot="1">
      <c r="A2" s="185" t="s">
        <v>209</v>
      </c>
      <c r="B2" s="233"/>
      <c r="C2" s="233"/>
      <c r="D2" s="233"/>
      <c r="E2" s="233"/>
      <c r="F2" s="233"/>
      <c r="G2" s="233"/>
      <c r="H2" s="233"/>
      <c r="I2" s="233"/>
      <c r="J2" s="234"/>
    </row>
    <row r="3" spans="1:10" ht="16.2" thickBot="1">
      <c r="A3" s="235"/>
      <c r="B3" s="236"/>
      <c r="C3" s="236"/>
      <c r="D3" s="236"/>
      <c r="E3" s="237"/>
      <c r="F3" s="237"/>
      <c r="G3" s="238"/>
      <c r="H3" s="238"/>
      <c r="I3" s="238"/>
      <c r="J3" s="239"/>
    </row>
    <row r="4" spans="1:10" ht="16.2" thickBot="1">
      <c r="A4" s="185" t="s">
        <v>99</v>
      </c>
      <c r="B4" s="240"/>
      <c r="C4" s="240"/>
      <c r="D4" s="240"/>
      <c r="E4" s="241"/>
      <c r="F4" s="241"/>
      <c r="G4" s="233"/>
      <c r="H4" s="233"/>
      <c r="I4" s="233"/>
      <c r="J4" s="234"/>
    </row>
    <row r="5" spans="1:10" ht="16.2" thickBot="1">
      <c r="A5" s="235"/>
      <c r="B5" s="242"/>
      <c r="C5" s="242"/>
      <c r="D5" s="242"/>
      <c r="E5" s="242"/>
      <c r="F5" s="242"/>
      <c r="G5" s="238"/>
      <c r="H5" s="238"/>
      <c r="I5" s="238"/>
      <c r="J5" s="239"/>
    </row>
    <row r="6" spans="1:10" ht="16.2" thickBot="1">
      <c r="A6" s="185" t="s">
        <v>179</v>
      </c>
      <c r="B6" s="231"/>
      <c r="C6" s="231"/>
      <c r="D6" s="231"/>
      <c r="E6" s="231"/>
      <c r="F6" s="231"/>
      <c r="G6" s="233"/>
      <c r="H6" s="233"/>
      <c r="I6" s="233"/>
      <c r="J6" s="234"/>
    </row>
    <row r="7" spans="1:10" ht="15" thickBot="1">
      <c r="A7" s="229">
        <v>1</v>
      </c>
      <c r="B7" s="230"/>
      <c r="C7" s="230"/>
      <c r="D7" s="83">
        <v>2</v>
      </c>
      <c r="E7" s="83" t="s">
        <v>190</v>
      </c>
      <c r="F7" s="83" t="s">
        <v>191</v>
      </c>
      <c r="G7" s="83" t="s">
        <v>192</v>
      </c>
      <c r="H7" s="84" t="s">
        <v>193</v>
      </c>
      <c r="I7" s="84" t="s">
        <v>96</v>
      </c>
      <c r="J7" s="84" t="s">
        <v>208</v>
      </c>
    </row>
    <row r="8" spans="1:10" ht="27" thickBot="1">
      <c r="A8" s="97" t="s">
        <v>100</v>
      </c>
      <c r="B8" s="97" t="s">
        <v>101</v>
      </c>
      <c r="C8" s="97" t="s">
        <v>173</v>
      </c>
      <c r="D8" s="97" t="s">
        <v>2</v>
      </c>
      <c r="E8" s="158" t="s">
        <v>104</v>
      </c>
      <c r="F8" s="97" t="s">
        <v>4</v>
      </c>
      <c r="G8" s="97" t="s">
        <v>5</v>
      </c>
      <c r="H8" s="97" t="s">
        <v>6</v>
      </c>
      <c r="I8" s="131" t="s">
        <v>98</v>
      </c>
      <c r="J8" s="131" t="s">
        <v>98</v>
      </c>
    </row>
    <row r="9" spans="1:10" ht="27" customHeight="1" thickBot="1">
      <c r="A9" s="97"/>
      <c r="B9" s="97"/>
      <c r="C9" s="159" t="s">
        <v>180</v>
      </c>
      <c r="D9" s="164">
        <v>635889.06999999995</v>
      </c>
      <c r="E9" s="164">
        <v>798657.8899999999</v>
      </c>
      <c r="F9" s="164">
        <v>888434.17999999993</v>
      </c>
      <c r="G9" s="164">
        <v>888434.17999999993</v>
      </c>
      <c r="H9" s="164">
        <v>870672.75</v>
      </c>
      <c r="I9" s="161">
        <f>F9/D9*100</f>
        <v>139.715277697728</v>
      </c>
      <c r="J9" s="161">
        <f>F9/E9*100</f>
        <v>111.24089439597222</v>
      </c>
    </row>
    <row r="10" spans="1:10" ht="27" customHeight="1" thickBot="1">
      <c r="A10" s="159">
        <v>6</v>
      </c>
      <c r="B10" s="162"/>
      <c r="C10" s="162" t="s">
        <v>172</v>
      </c>
      <c r="D10" s="160">
        <f>SUM(D11:D15)</f>
        <v>635889.06999999995</v>
      </c>
      <c r="E10" s="160">
        <f t="shared" ref="E10:H10" si="0">SUM(E11:E15)</f>
        <v>798657.8899999999</v>
      </c>
      <c r="F10" s="160">
        <f t="shared" si="0"/>
        <v>888434.17999999993</v>
      </c>
      <c r="G10" s="160">
        <f t="shared" si="0"/>
        <v>888434.17999999993</v>
      </c>
      <c r="H10" s="160">
        <f t="shared" si="0"/>
        <v>870672.75</v>
      </c>
      <c r="I10" s="161">
        <f t="shared" ref="I10:I15" si="1">F10/D10*100</f>
        <v>139.715277697728</v>
      </c>
      <c r="J10" s="161">
        <f t="shared" ref="J10:J15" si="2">F10/E10*100</f>
        <v>111.24089439597222</v>
      </c>
    </row>
    <row r="11" spans="1:10" ht="27" thickBot="1">
      <c r="A11" s="71"/>
      <c r="B11" s="150">
        <v>63</v>
      </c>
      <c r="C11" s="71" t="s">
        <v>174</v>
      </c>
      <c r="D11" s="73">
        <v>550497.1</v>
      </c>
      <c r="E11" s="73">
        <v>703247.00999999989</v>
      </c>
      <c r="F11" s="74">
        <v>776891.72</v>
      </c>
      <c r="G11" s="74">
        <v>776891.72</v>
      </c>
      <c r="H11" s="74">
        <v>769313.67999999993</v>
      </c>
      <c r="I11" s="156">
        <f t="shared" si="1"/>
        <v>141.12548821783076</v>
      </c>
      <c r="J11" s="156">
        <f t="shared" si="2"/>
        <v>110.47209713696473</v>
      </c>
    </row>
    <row r="12" spans="1:10" ht="27" customHeight="1" thickBot="1">
      <c r="A12" s="71"/>
      <c r="B12" s="150">
        <v>64</v>
      </c>
      <c r="C12" s="71" t="s">
        <v>176</v>
      </c>
      <c r="D12" s="73">
        <v>0</v>
      </c>
      <c r="E12" s="74">
        <v>10</v>
      </c>
      <c r="F12" s="74">
        <v>10</v>
      </c>
      <c r="G12" s="74">
        <v>10</v>
      </c>
      <c r="H12" s="74">
        <v>10</v>
      </c>
      <c r="I12" s="156" t="e">
        <f t="shared" si="1"/>
        <v>#DIV/0!</v>
      </c>
      <c r="J12" s="156">
        <f t="shared" si="2"/>
        <v>100</v>
      </c>
    </row>
    <row r="13" spans="1:10" ht="27" customHeight="1" thickBot="1">
      <c r="A13" s="70"/>
      <c r="B13" s="151">
        <v>65</v>
      </c>
      <c r="C13" s="75" t="s">
        <v>181</v>
      </c>
      <c r="D13" s="73">
        <v>1692.62</v>
      </c>
      <c r="E13" s="74">
        <v>3100</v>
      </c>
      <c r="F13" s="74">
        <v>3000</v>
      </c>
      <c r="G13" s="74">
        <v>3000</v>
      </c>
      <c r="H13" s="74">
        <v>3000</v>
      </c>
      <c r="I13" s="156">
        <f t="shared" si="1"/>
        <v>177.24001843296193</v>
      </c>
      <c r="J13" s="156">
        <f t="shared" si="2"/>
        <v>96.774193548387103</v>
      </c>
    </row>
    <row r="14" spans="1:10" ht="27" customHeight="1" thickBot="1">
      <c r="A14" s="70"/>
      <c r="B14" s="151">
        <v>66</v>
      </c>
      <c r="C14" s="75" t="s">
        <v>182</v>
      </c>
      <c r="D14" s="76">
        <v>36</v>
      </c>
      <c r="E14" s="76">
        <v>0</v>
      </c>
      <c r="F14" s="76">
        <v>2500</v>
      </c>
      <c r="G14" s="76">
        <v>2500</v>
      </c>
      <c r="H14" s="76">
        <v>2500</v>
      </c>
      <c r="I14" s="156">
        <f t="shared" si="1"/>
        <v>6944.4444444444443</v>
      </c>
      <c r="J14" s="156" t="e">
        <f t="shared" si="2"/>
        <v>#DIV/0!</v>
      </c>
    </row>
    <row r="15" spans="1:10" ht="27" customHeight="1" thickBot="1">
      <c r="A15" s="70"/>
      <c r="B15" s="151">
        <v>67</v>
      </c>
      <c r="C15" s="71" t="s">
        <v>177</v>
      </c>
      <c r="D15" s="76">
        <v>83663.350000000006</v>
      </c>
      <c r="E15" s="76">
        <v>92300.88</v>
      </c>
      <c r="F15" s="76">
        <v>106032.46</v>
      </c>
      <c r="G15" s="77">
        <v>106032.46</v>
      </c>
      <c r="H15" s="77">
        <v>95849.07</v>
      </c>
      <c r="I15" s="156">
        <f t="shared" si="1"/>
        <v>126.73704794273716</v>
      </c>
      <c r="J15" s="156">
        <f t="shared" si="2"/>
        <v>114.8769762541809</v>
      </c>
    </row>
    <row r="16" spans="1:10" ht="27" customHeight="1" thickBot="1">
      <c r="A16" s="78"/>
      <c r="B16" s="78"/>
      <c r="C16" s="78"/>
      <c r="D16" s="79"/>
      <c r="E16" s="79"/>
      <c r="F16" s="79"/>
    </row>
    <row r="17" spans="1:10" ht="16.2" thickBot="1">
      <c r="A17" s="185" t="s">
        <v>183</v>
      </c>
      <c r="B17" s="231"/>
      <c r="C17" s="231"/>
      <c r="D17" s="231"/>
      <c r="E17" s="231"/>
      <c r="F17" s="231"/>
      <c r="G17" s="187"/>
      <c r="H17" s="187"/>
      <c r="I17" s="187"/>
      <c r="J17" s="188"/>
    </row>
    <row r="18" spans="1:10" ht="27" customHeight="1" thickBot="1">
      <c r="A18" s="229">
        <v>1</v>
      </c>
      <c r="B18" s="230"/>
      <c r="C18" s="230"/>
      <c r="D18" s="83">
        <v>2</v>
      </c>
      <c r="E18" s="83" t="s">
        <v>190</v>
      </c>
      <c r="F18" s="83" t="s">
        <v>191</v>
      </c>
      <c r="G18" s="83" t="s">
        <v>192</v>
      </c>
      <c r="H18" s="84" t="s">
        <v>193</v>
      </c>
      <c r="I18" s="84" t="s">
        <v>96</v>
      </c>
      <c r="J18" s="84" t="s">
        <v>208</v>
      </c>
    </row>
    <row r="19" spans="1:10" ht="27" thickBot="1">
      <c r="A19" s="97" t="s">
        <v>100</v>
      </c>
      <c r="B19" s="97" t="s">
        <v>101</v>
      </c>
      <c r="C19" s="97" t="s">
        <v>173</v>
      </c>
      <c r="D19" s="97" t="s">
        <v>2</v>
      </c>
      <c r="E19" s="158" t="s">
        <v>104</v>
      </c>
      <c r="F19" s="97" t="s">
        <v>4</v>
      </c>
      <c r="G19" s="97" t="s">
        <v>5</v>
      </c>
      <c r="H19" s="97" t="s">
        <v>6</v>
      </c>
      <c r="I19" s="131" t="s">
        <v>98</v>
      </c>
      <c r="J19" s="131" t="s">
        <v>98</v>
      </c>
    </row>
    <row r="20" spans="1:10" ht="27" customHeight="1" thickBot="1">
      <c r="A20" s="97"/>
      <c r="B20" s="97"/>
      <c r="C20" s="97" t="s">
        <v>184</v>
      </c>
      <c r="D20" s="163">
        <f>D21+D26</f>
        <v>636542.87</v>
      </c>
      <c r="E20" s="163">
        <f t="shared" ref="E20:H20" si="3">E21+E26</f>
        <v>798965.29999999993</v>
      </c>
      <c r="F20" s="163">
        <f t="shared" si="3"/>
        <v>888434.17999999993</v>
      </c>
      <c r="G20" s="163">
        <f t="shared" si="3"/>
        <v>888434.17999999993</v>
      </c>
      <c r="H20" s="163">
        <f t="shared" si="3"/>
        <v>870672.75</v>
      </c>
      <c r="I20" s="161">
        <f>F20/D20*100</f>
        <v>139.57177463946772</v>
      </c>
      <c r="J20" s="161">
        <f>F20/E20*100</f>
        <v>111.19809333396582</v>
      </c>
    </row>
    <row r="21" spans="1:10" ht="27" customHeight="1" thickBot="1">
      <c r="A21" s="159">
        <v>3</v>
      </c>
      <c r="B21" s="162"/>
      <c r="C21" s="162" t="s">
        <v>178</v>
      </c>
      <c r="D21" s="164">
        <f>SUM(D22:D25)</f>
        <v>628565.67000000004</v>
      </c>
      <c r="E21" s="164">
        <f>SUM(E22:E25)</f>
        <v>791556.11</v>
      </c>
      <c r="F21" s="164">
        <f t="shared" ref="F21:H21" si="4">SUM(F22:F25)</f>
        <v>881434.17999999993</v>
      </c>
      <c r="G21" s="164">
        <f t="shared" si="4"/>
        <v>881434.17999999993</v>
      </c>
      <c r="H21" s="164">
        <f t="shared" si="4"/>
        <v>863672.75</v>
      </c>
      <c r="I21" s="161">
        <f t="shared" ref="I21:I27" si="5">F21/D21*100</f>
        <v>140.22944969298115</v>
      </c>
      <c r="J21" s="161">
        <f t="shared" ref="J21:J27" si="6">F21/E21*100</f>
        <v>111.35460504499169</v>
      </c>
    </row>
    <row r="22" spans="1:10" ht="27" customHeight="1" thickBot="1">
      <c r="A22" s="157"/>
      <c r="B22" s="150">
        <v>31</v>
      </c>
      <c r="C22" s="71" t="s">
        <v>29</v>
      </c>
      <c r="D22" s="76">
        <v>508608.71</v>
      </c>
      <c r="E22" s="76">
        <v>663637.11</v>
      </c>
      <c r="F22" s="76">
        <v>753840.46</v>
      </c>
      <c r="G22" s="76">
        <v>753840.46</v>
      </c>
      <c r="H22" s="76">
        <v>737238.32</v>
      </c>
      <c r="I22" s="156">
        <f t="shared" si="5"/>
        <v>148.21619157878754</v>
      </c>
      <c r="J22" s="156">
        <f t="shared" si="6"/>
        <v>113.59227032978912</v>
      </c>
    </row>
    <row r="23" spans="1:10" ht="27" customHeight="1" thickBot="1">
      <c r="A23" s="151"/>
      <c r="B23" s="151">
        <v>32</v>
      </c>
      <c r="C23" s="70" t="s">
        <v>26</v>
      </c>
      <c r="D23" s="76">
        <v>119370.06</v>
      </c>
      <c r="E23" s="76">
        <v>127125.00000000003</v>
      </c>
      <c r="F23" s="76">
        <v>126799.72</v>
      </c>
      <c r="G23" s="76">
        <v>126799.72</v>
      </c>
      <c r="H23" s="76">
        <v>125640.43000000002</v>
      </c>
      <c r="I23" s="156">
        <f t="shared" si="5"/>
        <v>106.22405651802471</v>
      </c>
      <c r="J23" s="156">
        <f t="shared" si="6"/>
        <v>99.744125860373629</v>
      </c>
    </row>
    <row r="24" spans="1:10" ht="27" customHeight="1" thickBot="1">
      <c r="A24" s="151"/>
      <c r="B24" s="151">
        <v>34</v>
      </c>
      <c r="C24" s="70" t="s">
        <v>185</v>
      </c>
      <c r="D24" s="76">
        <v>353.17</v>
      </c>
      <c r="E24" s="76">
        <v>560</v>
      </c>
      <c r="F24" s="76">
        <v>560</v>
      </c>
      <c r="G24" s="76">
        <v>560</v>
      </c>
      <c r="H24" s="76">
        <v>560</v>
      </c>
      <c r="I24" s="156">
        <f t="shared" si="5"/>
        <v>158.56386442789591</v>
      </c>
      <c r="J24" s="156">
        <f t="shared" si="6"/>
        <v>100</v>
      </c>
    </row>
    <row r="25" spans="1:10" ht="27" customHeight="1" thickBot="1">
      <c r="A25" s="151"/>
      <c r="B25" s="151">
        <v>38</v>
      </c>
      <c r="C25" s="75" t="s">
        <v>81</v>
      </c>
      <c r="D25" s="76">
        <v>233.73</v>
      </c>
      <c r="E25" s="76">
        <v>234</v>
      </c>
      <c r="F25" s="76">
        <v>234</v>
      </c>
      <c r="G25" s="76">
        <v>234</v>
      </c>
      <c r="H25" s="76">
        <v>234</v>
      </c>
      <c r="I25" s="156">
        <f t="shared" si="5"/>
        <v>100.11551790527533</v>
      </c>
      <c r="J25" s="156">
        <f t="shared" si="6"/>
        <v>100</v>
      </c>
    </row>
    <row r="26" spans="1:10" ht="27" customHeight="1" thickBot="1">
      <c r="A26" s="152">
        <v>4</v>
      </c>
      <c r="B26" s="152"/>
      <c r="C26" s="81" t="s">
        <v>187</v>
      </c>
      <c r="D26" s="80">
        <f>SUM(D27+0)</f>
        <v>7977.2</v>
      </c>
      <c r="E26" s="80">
        <f>SUM(E27+0)</f>
        <v>7409.19</v>
      </c>
      <c r="F26" s="80">
        <f t="shared" ref="F26:H26" si="7">SUM(F27+0)</f>
        <v>7000</v>
      </c>
      <c r="G26" s="80">
        <f t="shared" si="7"/>
        <v>7000</v>
      </c>
      <c r="H26" s="80">
        <f t="shared" si="7"/>
        <v>7000</v>
      </c>
      <c r="I26" s="155">
        <f t="shared" si="5"/>
        <v>87.750087750087758</v>
      </c>
      <c r="J26" s="155">
        <f t="shared" si="6"/>
        <v>94.477264046407242</v>
      </c>
    </row>
    <row r="27" spans="1:10" ht="27" customHeight="1" thickBot="1">
      <c r="A27" s="71"/>
      <c r="B27" s="150">
        <v>42</v>
      </c>
      <c r="C27" s="82" t="s">
        <v>186</v>
      </c>
      <c r="D27" s="76">
        <v>7977.2</v>
      </c>
      <c r="E27" s="76">
        <v>7409.19</v>
      </c>
      <c r="F27" s="76">
        <v>7000</v>
      </c>
      <c r="G27" s="76">
        <v>7000</v>
      </c>
      <c r="H27" s="76">
        <v>7000</v>
      </c>
      <c r="I27" s="156">
        <f t="shared" si="5"/>
        <v>87.750087750087758</v>
      </c>
      <c r="J27" s="156">
        <f t="shared" si="6"/>
        <v>94.477264046407242</v>
      </c>
    </row>
    <row r="28" spans="1:10" ht="27" customHeight="1"/>
    <row r="29" spans="1:10" ht="27" customHeight="1"/>
    <row r="30" spans="1:10" ht="27" customHeight="1"/>
    <row r="31" spans="1:10" ht="27" customHeight="1"/>
  </sheetData>
  <mergeCells count="9">
    <mergeCell ref="A18:C18"/>
    <mergeCell ref="A7:C7"/>
    <mergeCell ref="A17:J1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58" fitToHeight="0" orientation="portrait" r:id="rId1"/>
  <ignoredErrors>
    <ignoredError sqref="E7:H7 E18:H18" numberStoredAsText="1"/>
    <ignoredError sqref="I12 J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8F16-1583-45FE-8CB5-0C39E1129A99}">
  <sheetPr>
    <pageSetUpPr fitToPage="1"/>
  </sheetPr>
  <dimension ref="A1:J99"/>
  <sheetViews>
    <sheetView workbookViewId="0">
      <selection activeCell="C25" sqref="C25"/>
    </sheetView>
  </sheetViews>
  <sheetFormatPr defaultRowHeight="14.4"/>
  <cols>
    <col min="1" max="1" width="5.77734375" bestFit="1" customWidth="1"/>
    <col min="2" max="2" width="9" bestFit="1" customWidth="1"/>
    <col min="3" max="3" width="57.6640625" customWidth="1"/>
    <col min="4" max="4" width="15.5546875" customWidth="1"/>
    <col min="5" max="8" width="14" customWidth="1"/>
    <col min="9" max="10" width="8.5546875" bestFit="1" customWidth="1"/>
  </cols>
  <sheetData>
    <row r="1" spans="1:10" ht="15" customHeight="1" thickBot="1">
      <c r="A1" s="185" t="s">
        <v>0</v>
      </c>
      <c r="B1" s="187"/>
      <c r="C1" s="187"/>
      <c r="D1" s="187"/>
      <c r="E1" s="187"/>
      <c r="F1" s="187"/>
      <c r="G1" s="187"/>
      <c r="H1" s="187"/>
      <c r="I1" s="187"/>
      <c r="J1" s="188"/>
    </row>
    <row r="2" spans="1:10" ht="16.2" thickBot="1">
      <c r="A2" s="185" t="s">
        <v>209</v>
      </c>
      <c r="B2" s="233"/>
      <c r="C2" s="233"/>
      <c r="D2" s="233"/>
      <c r="E2" s="233"/>
      <c r="F2" s="233"/>
      <c r="G2" s="233"/>
      <c r="H2" s="233"/>
      <c r="I2" s="233"/>
      <c r="J2" s="188"/>
    </row>
    <row r="3" spans="1:10" ht="15" thickBot="1">
      <c r="A3" s="247"/>
      <c r="B3" s="187"/>
      <c r="C3" s="187"/>
      <c r="D3" s="187"/>
      <c r="E3" s="187"/>
      <c r="F3" s="187"/>
      <c r="G3" s="187"/>
      <c r="H3" s="187"/>
      <c r="I3" s="187"/>
      <c r="J3" s="188"/>
    </row>
    <row r="4" spans="1:10" ht="16.2" customHeight="1" thickBot="1">
      <c r="A4" s="245" t="s">
        <v>99</v>
      </c>
      <c r="B4" s="246"/>
      <c r="C4" s="246"/>
      <c r="D4" s="246"/>
      <c r="E4" s="246"/>
      <c r="F4" s="246"/>
      <c r="G4" s="246"/>
      <c r="H4" s="246"/>
      <c r="I4" s="246"/>
      <c r="J4" s="188"/>
    </row>
    <row r="5" spans="1:10" ht="18" customHeight="1" thickBot="1">
      <c r="A5" s="248"/>
      <c r="B5" s="249"/>
      <c r="C5" s="249"/>
      <c r="D5" s="249"/>
      <c r="E5" s="249"/>
      <c r="F5" s="249"/>
      <c r="G5" s="249"/>
      <c r="H5" s="249"/>
      <c r="I5" s="249"/>
      <c r="J5" s="250"/>
    </row>
    <row r="6" spans="1:10" ht="18" thickBot="1">
      <c r="A6" s="243" t="s">
        <v>188</v>
      </c>
      <c r="B6" s="244"/>
      <c r="C6" s="244"/>
      <c r="D6" s="244"/>
      <c r="E6" s="244"/>
      <c r="F6" s="244"/>
      <c r="G6" s="244"/>
      <c r="H6" s="244"/>
      <c r="I6" s="244"/>
      <c r="J6" s="188"/>
    </row>
    <row r="7" spans="1:10" ht="16.2" customHeight="1" thickBot="1">
      <c r="A7" s="245" t="s">
        <v>189</v>
      </c>
      <c r="B7" s="246"/>
      <c r="C7" s="246"/>
      <c r="D7" s="246"/>
      <c r="E7" s="246"/>
      <c r="F7" s="246"/>
      <c r="G7" s="246"/>
      <c r="H7" s="246"/>
      <c r="I7" s="246"/>
      <c r="J7" s="188"/>
    </row>
    <row r="8" spans="1:10" ht="15" thickBot="1">
      <c r="A8" s="251">
        <v>1</v>
      </c>
      <c r="B8" s="252"/>
      <c r="C8" s="253"/>
      <c r="D8" s="99">
        <v>2</v>
      </c>
      <c r="E8" s="99" t="s">
        <v>190</v>
      </c>
      <c r="F8" s="99" t="s">
        <v>191</v>
      </c>
      <c r="G8" s="99" t="s">
        <v>192</v>
      </c>
      <c r="H8" s="84" t="s">
        <v>193</v>
      </c>
      <c r="I8" s="84" t="s">
        <v>96</v>
      </c>
      <c r="J8" s="84" t="s">
        <v>208</v>
      </c>
    </row>
    <row r="9" spans="1:10" ht="27" thickBot="1">
      <c r="A9" s="254" t="s">
        <v>194</v>
      </c>
      <c r="B9" s="255"/>
      <c r="C9" s="93" t="s">
        <v>195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41" t="s">
        <v>98</v>
      </c>
      <c r="J9" s="41" t="s">
        <v>98</v>
      </c>
    </row>
    <row r="10" spans="1:10" ht="15" thickBot="1">
      <c r="A10" s="256"/>
      <c r="B10" s="257"/>
      <c r="C10" s="85" t="s">
        <v>215</v>
      </c>
      <c r="D10" s="94">
        <f>SUM(D11+D13+D15+D18+D22)</f>
        <v>635889.06999999995</v>
      </c>
      <c r="E10" s="94">
        <f>SUM(E11+E13+E15+E18+E22)</f>
        <v>798657.8899999999</v>
      </c>
      <c r="F10" s="94">
        <f>SUM(F11+F13+F15+F18+F22)</f>
        <v>888434.17999999993</v>
      </c>
      <c r="G10" s="94">
        <f>SUM(G11+G13+G15+G18+G22)</f>
        <v>888434.17999999993</v>
      </c>
      <c r="H10" s="94">
        <f>SUM(H11+H13+H15+H18+H22)</f>
        <v>870672.75</v>
      </c>
      <c r="I10" s="95">
        <f>G10/F10*100</f>
        <v>100</v>
      </c>
      <c r="J10" s="95">
        <f>H10/G10*100</f>
        <v>98.000816447651758</v>
      </c>
    </row>
    <row r="11" spans="1:10" ht="15" thickBot="1">
      <c r="A11" s="132">
        <v>1</v>
      </c>
      <c r="B11" s="89"/>
      <c r="C11" s="87" t="s">
        <v>19</v>
      </c>
      <c r="D11" s="65">
        <f>D12+0</f>
        <v>10858.72</v>
      </c>
      <c r="E11" s="65">
        <f t="shared" ref="E11:H11" si="0">E12+0</f>
        <v>16372.57</v>
      </c>
      <c r="F11" s="65">
        <f t="shared" si="0"/>
        <v>33944.639999999999</v>
      </c>
      <c r="G11" s="65">
        <f t="shared" si="0"/>
        <v>33944.639999999999</v>
      </c>
      <c r="H11" s="65">
        <f t="shared" si="0"/>
        <v>23761.25</v>
      </c>
      <c r="I11" s="149">
        <f t="shared" ref="I11:I23" si="1">F11/D11*100</f>
        <v>312.60259036055817</v>
      </c>
      <c r="J11" s="149">
        <f t="shared" ref="J11:J23" si="2">F11/E11*100</f>
        <v>207.32627803698503</v>
      </c>
    </row>
    <row r="12" spans="1:10" ht="15" thickBot="1">
      <c r="A12" s="135"/>
      <c r="B12" s="148" t="s">
        <v>196</v>
      </c>
      <c r="C12" s="88" t="s">
        <v>19</v>
      </c>
      <c r="D12" s="68">
        <v>10858.72</v>
      </c>
      <c r="E12" s="67">
        <v>16372.57</v>
      </c>
      <c r="F12" s="67">
        <v>33944.639999999999</v>
      </c>
      <c r="G12" s="67">
        <v>33944.639999999999</v>
      </c>
      <c r="H12" s="67">
        <v>23761.25</v>
      </c>
      <c r="I12" s="149">
        <f t="shared" si="1"/>
        <v>312.60259036055817</v>
      </c>
      <c r="J12" s="149">
        <f t="shared" si="2"/>
        <v>207.32627803698503</v>
      </c>
    </row>
    <row r="13" spans="1:10" ht="15" thickBot="1">
      <c r="A13" s="166">
        <v>3</v>
      </c>
      <c r="B13" s="135"/>
      <c r="C13" s="86" t="s">
        <v>108</v>
      </c>
      <c r="D13" s="72">
        <f>SUM(D14:D14)</f>
        <v>36</v>
      </c>
      <c r="E13" s="72">
        <f>SUM(E14:E14)</f>
        <v>10</v>
      </c>
      <c r="F13" s="72">
        <f>SUM(F14:F14)</f>
        <v>2510</v>
      </c>
      <c r="G13" s="72">
        <f>SUM(G14:G14)</f>
        <v>2510</v>
      </c>
      <c r="H13" s="72">
        <f>SUM(H14:H14)</f>
        <v>2510</v>
      </c>
      <c r="I13" s="149">
        <f t="shared" si="1"/>
        <v>6972.2222222222226</v>
      </c>
      <c r="J13" s="149">
        <f t="shared" si="2"/>
        <v>25100</v>
      </c>
    </row>
    <row r="14" spans="1:10" ht="15" thickBot="1">
      <c r="A14" s="135"/>
      <c r="B14" s="165" t="s">
        <v>197</v>
      </c>
      <c r="C14" s="89" t="s">
        <v>108</v>
      </c>
      <c r="D14" s="66">
        <v>36</v>
      </c>
      <c r="E14" s="67">
        <v>10</v>
      </c>
      <c r="F14" s="67">
        <v>2510</v>
      </c>
      <c r="G14" s="67">
        <v>2510</v>
      </c>
      <c r="H14" s="67">
        <v>2510</v>
      </c>
      <c r="I14" s="149">
        <f t="shared" si="1"/>
        <v>6972.2222222222226</v>
      </c>
      <c r="J14" s="149">
        <f t="shared" si="2"/>
        <v>25100</v>
      </c>
    </row>
    <row r="15" spans="1:10" ht="15" thickBot="1">
      <c r="A15" s="166">
        <v>4</v>
      </c>
      <c r="B15" s="165"/>
      <c r="C15" s="87" t="s">
        <v>51</v>
      </c>
      <c r="D15" s="64">
        <f>SUM(D16:D17)</f>
        <v>74497.25</v>
      </c>
      <c r="E15" s="64">
        <f>SUM(E16:E17)</f>
        <v>79028.310000000012</v>
      </c>
      <c r="F15" s="64">
        <f>SUM(F16:F17)</f>
        <v>75087.820000000007</v>
      </c>
      <c r="G15" s="64">
        <f>SUM(G16:G17)</f>
        <v>75087.820000000007</v>
      </c>
      <c r="H15" s="64">
        <f>SUM(H16:H17)</f>
        <v>75087.820000000007</v>
      </c>
      <c r="I15" s="149">
        <f t="shared" si="1"/>
        <v>100.79274067163556</v>
      </c>
      <c r="J15" s="149">
        <f t="shared" si="2"/>
        <v>95.013824792659733</v>
      </c>
    </row>
    <row r="16" spans="1:10" ht="15" thickBot="1">
      <c r="A16" s="134"/>
      <c r="B16" s="148" t="s">
        <v>198</v>
      </c>
      <c r="C16" s="88" t="s">
        <v>116</v>
      </c>
      <c r="D16" s="68">
        <v>72804.63</v>
      </c>
      <c r="E16" s="67">
        <v>72087.820000000007</v>
      </c>
      <c r="F16" s="67">
        <v>72087.820000000007</v>
      </c>
      <c r="G16" s="67">
        <v>72087.820000000007</v>
      </c>
      <c r="H16" s="67">
        <v>72087.820000000007</v>
      </c>
      <c r="I16" s="149">
        <f t="shared" si="1"/>
        <v>99.01543349646856</v>
      </c>
      <c r="J16" s="149">
        <f t="shared" si="2"/>
        <v>100</v>
      </c>
    </row>
    <row r="17" spans="1:10" ht="15" thickBot="1">
      <c r="A17" s="135"/>
      <c r="B17" s="148" t="s">
        <v>199</v>
      </c>
      <c r="C17" s="90" t="s">
        <v>62</v>
      </c>
      <c r="D17" s="69">
        <v>1692.62</v>
      </c>
      <c r="E17" s="67">
        <v>6940.49</v>
      </c>
      <c r="F17" s="67">
        <v>3000</v>
      </c>
      <c r="G17" s="67">
        <v>3000</v>
      </c>
      <c r="H17" s="67">
        <v>3000</v>
      </c>
      <c r="I17" s="149">
        <f t="shared" si="1"/>
        <v>177.24001843296193</v>
      </c>
      <c r="J17" s="149">
        <f t="shared" si="2"/>
        <v>43.224613824095989</v>
      </c>
    </row>
    <row r="18" spans="1:10" ht="15" thickBot="1">
      <c r="A18" s="166">
        <v>5</v>
      </c>
      <c r="B18" s="148"/>
      <c r="C18" s="91" t="s">
        <v>206</v>
      </c>
      <c r="D18" s="92">
        <f>SUM(D19:D21)</f>
        <v>550497.1</v>
      </c>
      <c r="E18" s="92">
        <f>SUM(E19:E21)</f>
        <v>703247.00999999989</v>
      </c>
      <c r="F18" s="92">
        <f>SUM(F19:F21)</f>
        <v>776891.72</v>
      </c>
      <c r="G18" s="92">
        <f>SUM(G19:G21)</f>
        <v>776891.72</v>
      </c>
      <c r="H18" s="92">
        <f>SUM(H19:H21)</f>
        <v>769313.67999999993</v>
      </c>
      <c r="I18" s="149">
        <f t="shared" si="1"/>
        <v>141.12548821783076</v>
      </c>
      <c r="J18" s="149">
        <f t="shared" si="2"/>
        <v>110.47209713696473</v>
      </c>
    </row>
    <row r="19" spans="1:10" ht="15" thickBot="1">
      <c r="A19" s="135"/>
      <c r="B19" s="148" t="s">
        <v>175</v>
      </c>
      <c r="C19" s="90" t="s">
        <v>66</v>
      </c>
      <c r="D19" s="69">
        <v>0</v>
      </c>
      <c r="E19" s="67">
        <v>529.48</v>
      </c>
      <c r="F19" s="67">
        <v>3789.02</v>
      </c>
      <c r="G19" s="67">
        <v>3789.02</v>
      </c>
      <c r="H19" s="67">
        <v>2652.31</v>
      </c>
      <c r="I19" s="149" t="e">
        <f t="shared" si="1"/>
        <v>#DIV/0!</v>
      </c>
      <c r="J19" s="149">
        <f t="shared" si="2"/>
        <v>715.61154340107271</v>
      </c>
    </row>
    <row r="20" spans="1:10" ht="15" thickBot="1">
      <c r="A20" s="135"/>
      <c r="B20" s="148" t="s">
        <v>118</v>
      </c>
      <c r="C20" s="88" t="s">
        <v>119</v>
      </c>
      <c r="D20" s="68">
        <v>4224.6000000000004</v>
      </c>
      <c r="E20" s="67">
        <v>9464.34</v>
      </c>
      <c r="F20" s="67">
        <v>21471.1</v>
      </c>
      <c r="G20" s="67">
        <v>21471.1</v>
      </c>
      <c r="H20" s="67">
        <v>15029.77</v>
      </c>
      <c r="I20" s="149">
        <f t="shared" si="1"/>
        <v>508.23983335700416</v>
      </c>
      <c r="J20" s="149">
        <f t="shared" si="2"/>
        <v>226.86315157739472</v>
      </c>
    </row>
    <row r="21" spans="1:10" ht="15" thickBot="1">
      <c r="A21" s="135"/>
      <c r="B21" s="148" t="s">
        <v>120</v>
      </c>
      <c r="C21" s="88" t="s">
        <v>74</v>
      </c>
      <c r="D21" s="68">
        <v>546272.5</v>
      </c>
      <c r="E21" s="67">
        <v>693253.19</v>
      </c>
      <c r="F21" s="67">
        <v>751631.6</v>
      </c>
      <c r="G21" s="67">
        <v>751631.6</v>
      </c>
      <c r="H21" s="67">
        <v>751631.6</v>
      </c>
      <c r="I21" s="149">
        <f t="shared" si="1"/>
        <v>137.59279480479066</v>
      </c>
      <c r="J21" s="149">
        <f t="shared" si="2"/>
        <v>108.42093636813989</v>
      </c>
    </row>
    <row r="22" spans="1:10" ht="15" thickBot="1">
      <c r="A22" s="166">
        <v>6</v>
      </c>
      <c r="B22" s="148"/>
      <c r="C22" s="87" t="s">
        <v>207</v>
      </c>
      <c r="D22" s="72">
        <f>D23+0</f>
        <v>0</v>
      </c>
      <c r="E22" s="72">
        <f t="shared" ref="E22:H22" si="3">E23+0</f>
        <v>0</v>
      </c>
      <c r="F22" s="72">
        <f t="shared" si="3"/>
        <v>0</v>
      </c>
      <c r="G22" s="72">
        <f t="shared" si="3"/>
        <v>0</v>
      </c>
      <c r="H22" s="72">
        <f t="shared" si="3"/>
        <v>0</v>
      </c>
      <c r="I22" s="149" t="e">
        <f t="shared" si="1"/>
        <v>#DIV/0!</v>
      </c>
      <c r="J22" s="149" t="e">
        <f t="shared" si="2"/>
        <v>#DIV/0!</v>
      </c>
    </row>
    <row r="23" spans="1:10" ht="15" thickBot="1">
      <c r="A23" s="167"/>
      <c r="B23" s="165" t="s">
        <v>123</v>
      </c>
      <c r="C23" s="89" t="s">
        <v>95</v>
      </c>
      <c r="D23" s="66">
        <v>0</v>
      </c>
      <c r="E23" s="67">
        <v>0</v>
      </c>
      <c r="F23" s="67">
        <v>0</v>
      </c>
      <c r="G23" s="67">
        <v>0</v>
      </c>
      <c r="H23" s="67">
        <v>0</v>
      </c>
      <c r="I23" s="149" t="e">
        <f t="shared" si="1"/>
        <v>#DIV/0!</v>
      </c>
      <c r="J23" s="149" t="e">
        <f t="shared" si="2"/>
        <v>#DIV/0!</v>
      </c>
    </row>
    <row r="24" spans="1:10">
      <c r="A24" s="100"/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10" ht="15" thickBo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</row>
    <row r="26" spans="1:10" ht="16.2" customHeight="1" thickBot="1">
      <c r="A26" s="245" t="s">
        <v>200</v>
      </c>
      <c r="B26" s="261"/>
      <c r="C26" s="261"/>
      <c r="D26" s="261"/>
      <c r="E26" s="261"/>
      <c r="F26" s="261"/>
      <c r="G26" s="261"/>
      <c r="H26" s="261"/>
      <c r="I26" s="261"/>
      <c r="J26" s="262"/>
    </row>
    <row r="27" spans="1:10" ht="15" thickBot="1">
      <c r="A27" s="229">
        <v>1</v>
      </c>
      <c r="B27" s="230"/>
      <c r="C27" s="230"/>
      <c r="D27" s="83">
        <v>2</v>
      </c>
      <c r="E27" s="83" t="s">
        <v>190</v>
      </c>
      <c r="F27" s="83" t="s">
        <v>191</v>
      </c>
      <c r="G27" s="83" t="s">
        <v>192</v>
      </c>
      <c r="H27" s="84" t="s">
        <v>193</v>
      </c>
      <c r="I27" s="84" t="s">
        <v>96</v>
      </c>
      <c r="J27" s="84" t="s">
        <v>208</v>
      </c>
    </row>
    <row r="28" spans="1:10" ht="27" thickBot="1">
      <c r="A28" s="254" t="s">
        <v>194</v>
      </c>
      <c r="B28" s="258"/>
      <c r="C28" s="93" t="s">
        <v>195</v>
      </c>
      <c r="D28" s="154" t="s">
        <v>2</v>
      </c>
      <c r="E28" s="154" t="s">
        <v>3</v>
      </c>
      <c r="F28" s="154" t="s">
        <v>4</v>
      </c>
      <c r="G28" s="154" t="s">
        <v>5</v>
      </c>
      <c r="H28" s="154" t="s">
        <v>6</v>
      </c>
      <c r="I28" s="41" t="s">
        <v>98</v>
      </c>
      <c r="J28" s="41" t="s">
        <v>98</v>
      </c>
    </row>
    <row r="29" spans="1:10" ht="15" thickBot="1">
      <c r="A29" s="259"/>
      <c r="B29" s="260"/>
      <c r="C29" s="85" t="s">
        <v>201</v>
      </c>
      <c r="D29" s="94">
        <f>SUM(D30+D32+D35+D39+D44)</f>
        <v>636542.87</v>
      </c>
      <c r="E29" s="94">
        <f>SUM(E30+E32+E35+E39+E44)</f>
        <v>798965.3</v>
      </c>
      <c r="F29" s="94">
        <f>SUM(F30+F32+F35+F39+F44)</f>
        <v>888434.17999999993</v>
      </c>
      <c r="G29" s="94">
        <f>SUM(G30+G32+G35+G39+G44)</f>
        <v>888434.17999999993</v>
      </c>
      <c r="H29" s="94">
        <f>SUM(H30+H32+H35+H39+H44)</f>
        <v>870672.75</v>
      </c>
      <c r="I29" s="95">
        <f>F29/D29*100</f>
        <v>139.57177463946772</v>
      </c>
      <c r="J29" s="95">
        <f>F29/E29*100</f>
        <v>111.1980933339658</v>
      </c>
    </row>
    <row r="30" spans="1:10" ht="15" thickBot="1">
      <c r="A30" s="132">
        <v>1</v>
      </c>
      <c r="B30" s="89"/>
      <c r="C30" s="87" t="s">
        <v>19</v>
      </c>
      <c r="D30" s="65">
        <f>D31+0</f>
        <v>6066.96</v>
      </c>
      <c r="E30" s="65">
        <f t="shared" ref="E30:H30" si="4">E31+0</f>
        <v>16372.57</v>
      </c>
      <c r="F30" s="65">
        <f t="shared" si="4"/>
        <v>33944.639999999999</v>
      </c>
      <c r="G30" s="65">
        <f t="shared" si="4"/>
        <v>33944.639999999999</v>
      </c>
      <c r="H30" s="65">
        <f t="shared" si="4"/>
        <v>23761.25</v>
      </c>
      <c r="I30" s="149">
        <f t="shared" ref="I30:I45" si="5">F30/D30*100</f>
        <v>559.49998022073657</v>
      </c>
      <c r="J30" s="149">
        <f t="shared" ref="J30:J45" si="6">F30/E30*100</f>
        <v>207.32627803698503</v>
      </c>
    </row>
    <row r="31" spans="1:10" ht="15" thickBot="1">
      <c r="A31" s="135"/>
      <c r="B31" s="148" t="s">
        <v>196</v>
      </c>
      <c r="C31" s="88" t="s">
        <v>19</v>
      </c>
      <c r="D31" s="68">
        <v>6066.96</v>
      </c>
      <c r="E31" s="67">
        <v>16372.57</v>
      </c>
      <c r="F31" s="67">
        <v>33944.639999999999</v>
      </c>
      <c r="G31" s="67">
        <v>33944.639999999999</v>
      </c>
      <c r="H31" s="67">
        <v>23761.25</v>
      </c>
      <c r="I31" s="149">
        <f t="shared" si="5"/>
        <v>559.49998022073657</v>
      </c>
      <c r="J31" s="149">
        <f t="shared" si="6"/>
        <v>207.32627803698503</v>
      </c>
    </row>
    <row r="32" spans="1:10" ht="15" thickBot="1">
      <c r="A32" s="166">
        <v>3</v>
      </c>
      <c r="B32" s="135"/>
      <c r="C32" s="86" t="s">
        <v>108</v>
      </c>
      <c r="D32" s="72">
        <f>SUM(D33:D34)</f>
        <v>3.17</v>
      </c>
      <c r="E32" s="72">
        <f t="shared" ref="E32:H32" si="7">SUM(E33:E34)</f>
        <v>120.93</v>
      </c>
      <c r="F32" s="72">
        <f t="shared" si="7"/>
        <v>2510</v>
      </c>
      <c r="G32" s="72">
        <f t="shared" si="7"/>
        <v>2510</v>
      </c>
      <c r="H32" s="72">
        <f t="shared" si="7"/>
        <v>2510</v>
      </c>
      <c r="I32" s="149">
        <f t="shared" si="5"/>
        <v>79179.810725552059</v>
      </c>
      <c r="J32" s="149">
        <f t="shared" si="6"/>
        <v>2075.5809145786816</v>
      </c>
    </row>
    <row r="33" spans="1:10" ht="15" thickBot="1">
      <c r="A33" s="135"/>
      <c r="B33" s="165" t="s">
        <v>197</v>
      </c>
      <c r="C33" s="89" t="s">
        <v>108</v>
      </c>
      <c r="D33" s="66">
        <v>3.17</v>
      </c>
      <c r="E33" s="67">
        <v>10</v>
      </c>
      <c r="F33" s="67">
        <v>2510</v>
      </c>
      <c r="G33" s="67">
        <v>2510</v>
      </c>
      <c r="H33" s="67">
        <v>2510</v>
      </c>
      <c r="I33" s="149">
        <f t="shared" si="5"/>
        <v>79179.810725552059</v>
      </c>
      <c r="J33" s="149">
        <f t="shared" si="6"/>
        <v>25100</v>
      </c>
    </row>
    <row r="34" spans="1:10" ht="15.6" thickBot="1">
      <c r="A34" s="135"/>
      <c r="B34" s="165" t="s">
        <v>202</v>
      </c>
      <c r="C34" s="153" t="s">
        <v>203</v>
      </c>
      <c r="D34" s="66">
        <v>0</v>
      </c>
      <c r="E34" s="67">
        <v>110.93</v>
      </c>
      <c r="F34" s="67">
        <v>0</v>
      </c>
      <c r="G34" s="67">
        <v>0</v>
      </c>
      <c r="H34" s="67">
        <v>0</v>
      </c>
      <c r="I34" s="149" t="e">
        <f t="shared" si="5"/>
        <v>#DIV/0!</v>
      </c>
      <c r="J34" s="149">
        <f t="shared" si="6"/>
        <v>0</v>
      </c>
    </row>
    <row r="35" spans="1:10" ht="15" thickBot="1">
      <c r="A35" s="166">
        <v>4</v>
      </c>
      <c r="B35" s="165"/>
      <c r="C35" s="87" t="s">
        <v>51</v>
      </c>
      <c r="D35" s="64">
        <f>SUM(D36:D38)</f>
        <v>76774.530000000013</v>
      </c>
      <c r="E35" s="64">
        <f t="shared" ref="E35:H35" si="8">SUM(E36:E38)</f>
        <v>75928.310000000012</v>
      </c>
      <c r="F35" s="64">
        <f t="shared" si="8"/>
        <v>75087.820000000007</v>
      </c>
      <c r="G35" s="64">
        <f t="shared" si="8"/>
        <v>75087.820000000007</v>
      </c>
      <c r="H35" s="64">
        <f t="shared" si="8"/>
        <v>75087.820000000007</v>
      </c>
      <c r="I35" s="149">
        <f t="shared" si="5"/>
        <v>97.803034417794549</v>
      </c>
      <c r="J35" s="149">
        <f t="shared" si="6"/>
        <v>98.893047929026736</v>
      </c>
    </row>
    <row r="36" spans="1:10" ht="15" thickBot="1">
      <c r="A36" s="134"/>
      <c r="B36" s="148" t="s">
        <v>198</v>
      </c>
      <c r="C36" s="88" t="s">
        <v>116</v>
      </c>
      <c r="D36" s="68">
        <v>74556.91</v>
      </c>
      <c r="E36" s="67">
        <v>72087.820000000007</v>
      </c>
      <c r="F36" s="67">
        <v>72087.820000000007</v>
      </c>
      <c r="G36" s="67">
        <v>72087.820000000007</v>
      </c>
      <c r="H36" s="67">
        <v>72087.820000000007</v>
      </c>
      <c r="I36" s="149">
        <f t="shared" si="5"/>
        <v>96.688315006617103</v>
      </c>
      <c r="J36" s="149">
        <f t="shared" si="6"/>
        <v>100</v>
      </c>
    </row>
    <row r="37" spans="1:10" ht="15" thickBot="1">
      <c r="A37" s="135"/>
      <c r="B37" s="148" t="s">
        <v>199</v>
      </c>
      <c r="C37" s="90" t="s">
        <v>62</v>
      </c>
      <c r="D37" s="69">
        <v>952.13</v>
      </c>
      <c r="E37" s="67">
        <v>3840.49</v>
      </c>
      <c r="F37" s="67">
        <v>3000</v>
      </c>
      <c r="G37" s="67">
        <v>3000</v>
      </c>
      <c r="H37" s="67">
        <v>3000</v>
      </c>
      <c r="I37" s="149">
        <f t="shared" si="5"/>
        <v>315.08302437692333</v>
      </c>
      <c r="J37" s="149">
        <f t="shared" si="6"/>
        <v>78.115032196412443</v>
      </c>
    </row>
    <row r="38" spans="1:10" ht="15.6" thickBot="1">
      <c r="A38" s="135"/>
      <c r="B38" s="148" t="s">
        <v>204</v>
      </c>
      <c r="C38" s="153" t="s">
        <v>205</v>
      </c>
      <c r="D38" s="69">
        <v>1265.49</v>
      </c>
      <c r="E38" s="67">
        <v>0</v>
      </c>
      <c r="F38" s="67">
        <v>0</v>
      </c>
      <c r="G38" s="67">
        <v>0</v>
      </c>
      <c r="H38" s="67">
        <v>0</v>
      </c>
      <c r="I38" s="149">
        <f t="shared" si="5"/>
        <v>0</v>
      </c>
      <c r="J38" s="149" t="e">
        <f t="shared" si="6"/>
        <v>#DIV/0!</v>
      </c>
    </row>
    <row r="39" spans="1:10" ht="15" thickBot="1">
      <c r="A39" s="166">
        <v>5</v>
      </c>
      <c r="B39" s="148"/>
      <c r="C39" s="91" t="s">
        <v>206</v>
      </c>
      <c r="D39" s="92">
        <f>SUM(D40:D43)</f>
        <v>553698.21</v>
      </c>
      <c r="E39" s="92">
        <f t="shared" ref="E39:H39" si="9">SUM(E40:E43)</f>
        <v>706543.49</v>
      </c>
      <c r="F39" s="92">
        <f t="shared" si="9"/>
        <v>776891.72</v>
      </c>
      <c r="G39" s="92">
        <f t="shared" si="9"/>
        <v>776891.72</v>
      </c>
      <c r="H39" s="92">
        <f t="shared" si="9"/>
        <v>769313.67999999993</v>
      </c>
      <c r="I39" s="149">
        <f t="shared" si="5"/>
        <v>140.30959572724643</v>
      </c>
      <c r="J39" s="149">
        <f t="shared" si="6"/>
        <v>109.95667372152845</v>
      </c>
    </row>
    <row r="40" spans="1:10" ht="15" thickBot="1">
      <c r="A40" s="135"/>
      <c r="B40" s="148" t="s">
        <v>175</v>
      </c>
      <c r="C40" s="90" t="s">
        <v>66</v>
      </c>
      <c r="D40" s="69">
        <v>52</v>
      </c>
      <c r="E40" s="67">
        <v>529.48</v>
      </c>
      <c r="F40" s="67">
        <v>3789.02</v>
      </c>
      <c r="G40" s="67">
        <v>3789.02</v>
      </c>
      <c r="H40" s="67">
        <v>2652.31</v>
      </c>
      <c r="I40" s="149">
        <f t="shared" si="5"/>
        <v>7286.5769230769229</v>
      </c>
      <c r="J40" s="149">
        <f t="shared" si="6"/>
        <v>715.61154340107271</v>
      </c>
    </row>
    <row r="41" spans="1:10" ht="15" thickBot="1">
      <c r="A41" s="135"/>
      <c r="B41" s="148" t="s">
        <v>118</v>
      </c>
      <c r="C41" s="88" t="s">
        <v>119</v>
      </c>
      <c r="D41" s="68">
        <v>4091.6</v>
      </c>
      <c r="E41" s="67">
        <v>12621.53</v>
      </c>
      <c r="F41" s="67">
        <v>21471.1</v>
      </c>
      <c r="G41" s="67">
        <v>21471.1</v>
      </c>
      <c r="H41" s="67">
        <v>15029.77</v>
      </c>
      <c r="I41" s="149">
        <f t="shared" si="5"/>
        <v>524.76048489588413</v>
      </c>
      <c r="J41" s="149">
        <f t="shared" si="6"/>
        <v>170.11487513795868</v>
      </c>
    </row>
    <row r="42" spans="1:10" ht="15" thickBot="1">
      <c r="A42" s="135"/>
      <c r="B42" s="148" t="s">
        <v>120</v>
      </c>
      <c r="C42" s="88" t="s">
        <v>74</v>
      </c>
      <c r="D42" s="68">
        <v>548403.4</v>
      </c>
      <c r="E42" s="67">
        <v>693253.19</v>
      </c>
      <c r="F42" s="67">
        <v>751631.6</v>
      </c>
      <c r="G42" s="67">
        <v>751631.6</v>
      </c>
      <c r="H42" s="67">
        <v>751631.6</v>
      </c>
      <c r="I42" s="149">
        <f t="shared" si="5"/>
        <v>137.05815828275317</v>
      </c>
      <c r="J42" s="149">
        <f t="shared" si="6"/>
        <v>108.42093636813989</v>
      </c>
    </row>
    <row r="43" spans="1:10" ht="13.8" customHeight="1" thickBot="1">
      <c r="A43" s="135"/>
      <c r="B43" s="148" t="s">
        <v>216</v>
      </c>
      <c r="C43" s="153" t="s">
        <v>217</v>
      </c>
      <c r="D43" s="68">
        <v>1151.21</v>
      </c>
      <c r="E43" s="67">
        <v>139.29</v>
      </c>
      <c r="F43" s="67">
        <v>0</v>
      </c>
      <c r="G43" s="67">
        <v>0</v>
      </c>
      <c r="H43" s="67">
        <v>0</v>
      </c>
      <c r="I43" s="149">
        <f t="shared" si="5"/>
        <v>0</v>
      </c>
      <c r="J43" s="149">
        <f t="shared" si="6"/>
        <v>0</v>
      </c>
    </row>
    <row r="44" spans="1:10" ht="15" thickBot="1">
      <c r="A44" s="166">
        <v>6</v>
      </c>
      <c r="B44" s="148"/>
      <c r="C44" s="87" t="s">
        <v>207</v>
      </c>
      <c r="D44" s="72">
        <f>D45+0</f>
        <v>0</v>
      </c>
      <c r="E44" s="72">
        <f t="shared" ref="E44:H44" si="10">E45+0</f>
        <v>0</v>
      </c>
      <c r="F44" s="72">
        <f t="shared" si="10"/>
        <v>0</v>
      </c>
      <c r="G44" s="72">
        <f t="shared" si="10"/>
        <v>0</v>
      </c>
      <c r="H44" s="72">
        <f t="shared" si="10"/>
        <v>0</v>
      </c>
      <c r="I44" s="149" t="e">
        <f t="shared" si="5"/>
        <v>#DIV/0!</v>
      </c>
      <c r="J44" s="149" t="e">
        <f t="shared" si="6"/>
        <v>#DIV/0!</v>
      </c>
    </row>
    <row r="45" spans="1:10" ht="15" thickBot="1">
      <c r="A45" s="167"/>
      <c r="B45" s="165" t="s">
        <v>123</v>
      </c>
      <c r="C45" s="89" t="s">
        <v>95</v>
      </c>
      <c r="D45" s="66">
        <v>0</v>
      </c>
      <c r="E45" s="67">
        <v>0</v>
      </c>
      <c r="F45" s="67">
        <v>0</v>
      </c>
      <c r="G45" s="67">
        <v>0</v>
      </c>
      <c r="H45" s="67">
        <v>0</v>
      </c>
      <c r="I45" s="149" t="e">
        <f t="shared" si="5"/>
        <v>#DIV/0!</v>
      </c>
      <c r="J45" s="149" t="e">
        <f t="shared" si="6"/>
        <v>#DIV/0!</v>
      </c>
    </row>
    <row r="51" ht="28.2" customHeight="1"/>
    <row r="64" ht="28.8" customHeight="1"/>
    <row r="75" spans="7:9" ht="28.2" customHeight="1"/>
    <row r="76" spans="7:9">
      <c r="G76" s="63"/>
      <c r="H76" s="63"/>
      <c r="I76" s="63"/>
    </row>
    <row r="86" ht="33.6" customHeight="1"/>
    <row r="88" ht="28.8" customHeight="1"/>
    <row r="99" ht="44.4" customHeight="1"/>
  </sheetData>
  <mergeCells count="12">
    <mergeCell ref="A8:C8"/>
    <mergeCell ref="A9:B10"/>
    <mergeCell ref="A27:C27"/>
    <mergeCell ref="A28:B29"/>
    <mergeCell ref="A26:J26"/>
    <mergeCell ref="A6:J6"/>
    <mergeCell ref="A7:J7"/>
    <mergeCell ref="A1:J1"/>
    <mergeCell ref="A2:J2"/>
    <mergeCell ref="A3:J3"/>
    <mergeCell ref="A4:J4"/>
    <mergeCell ref="A5:J5"/>
  </mergeCells>
  <phoneticPr fontId="4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I34 J38 I44:I45 J44:J45 I19 I22:J23" evalError="1"/>
    <ignoredError sqref="E27:H27 E8:H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EDBC-C7C2-4EEE-82F8-69622ED0B9E2}">
  <sheetPr>
    <pageSetUpPr fitToPage="1"/>
  </sheetPr>
  <dimension ref="A1:H71"/>
  <sheetViews>
    <sheetView workbookViewId="0">
      <selection activeCell="I18" sqref="I18"/>
    </sheetView>
  </sheetViews>
  <sheetFormatPr defaultRowHeight="14.4"/>
  <cols>
    <col min="1" max="1" width="74.33203125" customWidth="1"/>
    <col min="2" max="6" width="13.77734375" customWidth="1"/>
    <col min="7" max="8" width="7.88671875" bestFit="1" customWidth="1"/>
    <col min="9" max="14" width="30.77734375" customWidth="1"/>
  </cols>
  <sheetData>
    <row r="1" spans="1:8" ht="15" customHeight="1" thickBot="1">
      <c r="A1" s="182" t="s">
        <v>0</v>
      </c>
      <c r="B1" s="265"/>
      <c r="C1" s="265"/>
      <c r="D1" s="265"/>
      <c r="E1" s="265"/>
      <c r="F1" s="265"/>
      <c r="G1" s="265"/>
      <c r="H1" s="266"/>
    </row>
    <row r="2" spans="1:8" ht="16.2" thickBot="1">
      <c r="A2" s="182" t="s">
        <v>209</v>
      </c>
      <c r="B2" s="182"/>
      <c r="C2" s="182"/>
      <c r="D2" s="182"/>
      <c r="E2" s="182"/>
      <c r="F2" s="182"/>
      <c r="G2" s="182"/>
      <c r="H2" s="266"/>
    </row>
    <row r="3" spans="1:8" ht="16.2" thickBot="1">
      <c r="A3" s="264"/>
      <c r="B3" s="264"/>
      <c r="C3" s="264"/>
      <c r="D3" s="264"/>
      <c r="E3" s="264"/>
      <c r="F3" s="264"/>
      <c r="G3" s="264"/>
      <c r="H3" s="267"/>
    </row>
    <row r="4" spans="1:8" ht="16.2" thickBot="1">
      <c r="A4" s="182" t="s">
        <v>99</v>
      </c>
      <c r="B4" s="182"/>
      <c r="C4" s="182"/>
      <c r="D4" s="182"/>
      <c r="E4" s="182"/>
      <c r="F4" s="182"/>
      <c r="G4" s="182"/>
      <c r="H4" s="266"/>
    </row>
    <row r="5" spans="1:8" ht="16.2" thickBot="1">
      <c r="A5" s="264"/>
      <c r="B5" s="264"/>
      <c r="C5" s="264"/>
      <c r="D5" s="264"/>
      <c r="E5" s="264"/>
      <c r="F5" s="264"/>
      <c r="G5" s="264"/>
      <c r="H5" s="264"/>
    </row>
    <row r="6" spans="1:8" ht="16.2" thickBot="1">
      <c r="A6" s="263" t="s">
        <v>210</v>
      </c>
      <c r="B6" s="263"/>
      <c r="C6" s="263"/>
      <c r="D6" s="263"/>
      <c r="E6" s="263"/>
      <c r="F6" s="263"/>
      <c r="G6" s="263"/>
      <c r="H6" s="263"/>
    </row>
    <row r="7" spans="1:8" ht="15" thickBot="1">
      <c r="A7" s="119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98" t="s">
        <v>96</v>
      </c>
      <c r="H7" s="98" t="s">
        <v>97</v>
      </c>
    </row>
    <row r="8" spans="1:8" ht="27" thickBot="1">
      <c r="A8" s="116" t="s">
        <v>0</v>
      </c>
      <c r="B8" s="117" t="s">
        <v>2</v>
      </c>
      <c r="C8" s="117" t="s">
        <v>104</v>
      </c>
      <c r="D8" s="117" t="s">
        <v>4</v>
      </c>
      <c r="E8" s="117" t="s">
        <v>5</v>
      </c>
      <c r="F8" s="117" t="s">
        <v>6</v>
      </c>
      <c r="G8" s="118" t="s">
        <v>98</v>
      </c>
      <c r="H8" s="118" t="s">
        <v>98</v>
      </c>
    </row>
    <row r="9" spans="1:8" ht="30" customHeight="1" thickBot="1">
      <c r="A9" s="101" t="s">
        <v>124</v>
      </c>
      <c r="B9" s="102">
        <f>SUM(B38+0)</f>
        <v>636542.87</v>
      </c>
      <c r="C9" s="103">
        <f>SUM(C38+0)</f>
        <v>798965.3</v>
      </c>
      <c r="D9" s="103">
        <f>SUM(D38+0)</f>
        <v>888434.18</v>
      </c>
      <c r="E9" s="103">
        <f>SUM(E38+0)</f>
        <v>888434.18</v>
      </c>
      <c r="F9" s="103">
        <f>SUM(F38+0)</f>
        <v>870672.75</v>
      </c>
      <c r="G9" s="104">
        <f t="shared" ref="G9:G26" si="0">D9/B9*100</f>
        <v>139.57177463946772</v>
      </c>
      <c r="H9" s="104">
        <f>D9/C9*100</f>
        <v>111.19809333396582</v>
      </c>
    </row>
    <row r="10" spans="1:8" ht="30" customHeight="1" thickBot="1">
      <c r="A10" s="55" t="s">
        <v>125</v>
      </c>
      <c r="B10" s="56">
        <v>0</v>
      </c>
      <c r="C10" s="57">
        <v>0</v>
      </c>
      <c r="D10" s="57">
        <v>0</v>
      </c>
      <c r="E10" s="62">
        <v>0</v>
      </c>
      <c r="F10" s="62">
        <v>0</v>
      </c>
      <c r="G10" s="53" t="e">
        <f t="shared" si="0"/>
        <v>#DIV/0!</v>
      </c>
      <c r="H10" s="53" t="e">
        <f t="shared" ref="H10:H26" si="1">D10/C10*100</f>
        <v>#DIV/0!</v>
      </c>
    </row>
    <row r="11" spans="1:8" ht="30" customHeight="1" thickBot="1">
      <c r="A11" s="58" t="s">
        <v>126</v>
      </c>
      <c r="B11" s="56">
        <v>0</v>
      </c>
      <c r="C11" s="57">
        <v>0</v>
      </c>
      <c r="D11" s="57">
        <v>0</v>
      </c>
      <c r="E11" s="62">
        <v>0</v>
      </c>
      <c r="F11" s="62">
        <v>0</v>
      </c>
      <c r="G11" s="53" t="e">
        <f t="shared" si="0"/>
        <v>#DIV/0!</v>
      </c>
      <c r="H11" s="53" t="e">
        <f t="shared" si="1"/>
        <v>#DIV/0!</v>
      </c>
    </row>
    <row r="12" spans="1:8" ht="30" customHeight="1" thickBot="1">
      <c r="A12" s="58" t="s">
        <v>127</v>
      </c>
      <c r="B12" s="56">
        <v>0</v>
      </c>
      <c r="C12" s="57">
        <v>0</v>
      </c>
      <c r="D12" s="57">
        <v>0</v>
      </c>
      <c r="E12" s="62">
        <v>0</v>
      </c>
      <c r="F12" s="62">
        <v>0</v>
      </c>
      <c r="G12" s="53" t="e">
        <f t="shared" ref="G12:G16" si="2">D12/B12*100</f>
        <v>#DIV/0!</v>
      </c>
      <c r="H12" s="53" t="e">
        <f t="shared" ref="H12:H16" si="3">D12/C12*100</f>
        <v>#DIV/0!</v>
      </c>
    </row>
    <row r="13" spans="1:8" ht="30" customHeight="1" thickBot="1">
      <c r="A13" s="58" t="s">
        <v>128</v>
      </c>
      <c r="B13" s="56">
        <v>0</v>
      </c>
      <c r="C13" s="57">
        <v>0</v>
      </c>
      <c r="D13" s="57">
        <v>0</v>
      </c>
      <c r="E13" s="62">
        <v>0</v>
      </c>
      <c r="F13" s="62">
        <v>0</v>
      </c>
      <c r="G13" s="53" t="e">
        <f t="shared" si="2"/>
        <v>#DIV/0!</v>
      </c>
      <c r="H13" s="53" t="e">
        <f t="shared" si="3"/>
        <v>#DIV/0!</v>
      </c>
    </row>
    <row r="14" spans="1:8" ht="30" customHeight="1" thickBot="1">
      <c r="A14" s="58" t="s">
        <v>129</v>
      </c>
      <c r="B14" s="56">
        <v>0</v>
      </c>
      <c r="C14" s="57">
        <v>0</v>
      </c>
      <c r="D14" s="57">
        <v>0</v>
      </c>
      <c r="E14" s="62">
        <v>0</v>
      </c>
      <c r="F14" s="62">
        <v>0</v>
      </c>
      <c r="G14" s="53" t="e">
        <f t="shared" si="2"/>
        <v>#DIV/0!</v>
      </c>
      <c r="H14" s="53" t="e">
        <f t="shared" si="3"/>
        <v>#DIV/0!</v>
      </c>
    </row>
    <row r="15" spans="1:8" ht="30" customHeight="1" thickBot="1">
      <c r="A15" s="58" t="s">
        <v>130</v>
      </c>
      <c r="B15" s="56">
        <v>0</v>
      </c>
      <c r="C15" s="57">
        <v>0</v>
      </c>
      <c r="D15" s="57">
        <v>0</v>
      </c>
      <c r="E15" s="62">
        <v>0</v>
      </c>
      <c r="F15" s="62">
        <v>0</v>
      </c>
      <c r="G15" s="53" t="e">
        <f t="shared" si="2"/>
        <v>#DIV/0!</v>
      </c>
      <c r="H15" s="53" t="e">
        <f t="shared" si="3"/>
        <v>#DIV/0!</v>
      </c>
    </row>
    <row r="16" spans="1:8" ht="30" customHeight="1" thickBot="1">
      <c r="A16" s="58" t="s">
        <v>131</v>
      </c>
      <c r="B16" s="56">
        <v>0</v>
      </c>
      <c r="C16" s="57">
        <v>0</v>
      </c>
      <c r="D16" s="57">
        <v>0</v>
      </c>
      <c r="E16" s="62">
        <v>0</v>
      </c>
      <c r="F16" s="62">
        <v>0</v>
      </c>
      <c r="G16" s="53" t="e">
        <f t="shared" si="2"/>
        <v>#DIV/0!</v>
      </c>
      <c r="H16" s="53" t="e">
        <f t="shared" si="3"/>
        <v>#DIV/0!</v>
      </c>
    </row>
    <row r="17" spans="1:8" ht="30" customHeight="1" thickBot="1">
      <c r="A17" s="55" t="s">
        <v>132</v>
      </c>
      <c r="B17" s="56">
        <v>0</v>
      </c>
      <c r="C17" s="57">
        <v>0</v>
      </c>
      <c r="D17" s="57">
        <v>0</v>
      </c>
      <c r="E17" s="62">
        <v>0</v>
      </c>
      <c r="F17" s="62">
        <v>0</v>
      </c>
      <c r="G17" s="53" t="e">
        <f t="shared" si="0"/>
        <v>#DIV/0!</v>
      </c>
      <c r="H17" s="53" t="e">
        <f t="shared" si="1"/>
        <v>#DIV/0!</v>
      </c>
    </row>
    <row r="18" spans="1:8" ht="30" customHeight="1" thickBot="1">
      <c r="A18" s="58" t="s">
        <v>133</v>
      </c>
      <c r="B18" s="56">
        <v>0</v>
      </c>
      <c r="C18" s="57">
        <v>0</v>
      </c>
      <c r="D18" s="57">
        <v>0</v>
      </c>
      <c r="E18" s="62">
        <v>0</v>
      </c>
      <c r="F18" s="62">
        <v>0</v>
      </c>
      <c r="G18" s="53" t="e">
        <f t="shared" si="0"/>
        <v>#DIV/0!</v>
      </c>
      <c r="H18" s="53" t="e">
        <f t="shared" si="1"/>
        <v>#DIV/0!</v>
      </c>
    </row>
    <row r="19" spans="1:8" ht="30" customHeight="1" thickBot="1">
      <c r="A19" s="58" t="s">
        <v>134</v>
      </c>
      <c r="B19" s="56">
        <v>0</v>
      </c>
      <c r="C19" s="57">
        <v>0</v>
      </c>
      <c r="D19" s="57">
        <v>0</v>
      </c>
      <c r="E19" s="62">
        <v>0</v>
      </c>
      <c r="F19" s="62">
        <v>0</v>
      </c>
      <c r="G19" s="53" t="e">
        <f t="shared" si="0"/>
        <v>#DIV/0!</v>
      </c>
      <c r="H19" s="53" t="e">
        <f t="shared" si="1"/>
        <v>#DIV/0!</v>
      </c>
    </row>
    <row r="20" spans="1:8" ht="30" customHeight="1" thickBot="1">
      <c r="A20" s="58" t="s">
        <v>135</v>
      </c>
      <c r="B20" s="56">
        <v>0</v>
      </c>
      <c r="C20" s="57">
        <v>0</v>
      </c>
      <c r="D20" s="57">
        <v>0</v>
      </c>
      <c r="E20" s="57">
        <v>0</v>
      </c>
      <c r="F20" s="57">
        <v>0</v>
      </c>
      <c r="G20" s="53" t="e">
        <f t="shared" si="0"/>
        <v>#DIV/0!</v>
      </c>
      <c r="H20" s="53" t="e">
        <f t="shared" si="1"/>
        <v>#DIV/0!</v>
      </c>
    </row>
    <row r="21" spans="1:8" ht="30" customHeight="1" thickBot="1">
      <c r="A21" s="58" t="s">
        <v>136</v>
      </c>
      <c r="B21" s="56">
        <v>0</v>
      </c>
      <c r="C21" s="57">
        <v>0</v>
      </c>
      <c r="D21" s="57">
        <v>0</v>
      </c>
      <c r="E21" s="57">
        <v>0</v>
      </c>
      <c r="F21" s="57">
        <v>0</v>
      </c>
      <c r="G21" s="53" t="e">
        <f t="shared" si="0"/>
        <v>#DIV/0!</v>
      </c>
      <c r="H21" s="53" t="e">
        <f t="shared" si="1"/>
        <v>#DIV/0!</v>
      </c>
    </row>
    <row r="22" spans="1:8" ht="30" customHeight="1" thickBot="1">
      <c r="A22" s="58" t="s">
        <v>137</v>
      </c>
      <c r="B22" s="56">
        <v>0</v>
      </c>
      <c r="C22" s="57">
        <v>0</v>
      </c>
      <c r="D22" s="57">
        <v>0</v>
      </c>
      <c r="E22" s="57">
        <v>0</v>
      </c>
      <c r="F22" s="57">
        <v>0</v>
      </c>
      <c r="G22" s="53" t="e">
        <f t="shared" si="0"/>
        <v>#DIV/0!</v>
      </c>
      <c r="H22" s="53" t="e">
        <f t="shared" si="1"/>
        <v>#DIV/0!</v>
      </c>
    </row>
    <row r="23" spans="1:8" ht="30" customHeight="1" thickBot="1">
      <c r="A23" s="58" t="s">
        <v>138</v>
      </c>
      <c r="B23" s="56">
        <v>0</v>
      </c>
      <c r="C23" s="57">
        <v>0</v>
      </c>
      <c r="D23" s="57">
        <v>0</v>
      </c>
      <c r="E23" s="57">
        <v>0</v>
      </c>
      <c r="F23" s="57">
        <v>0</v>
      </c>
      <c r="G23" s="53" t="e">
        <f t="shared" si="0"/>
        <v>#DIV/0!</v>
      </c>
      <c r="H23" s="53" t="e">
        <f t="shared" si="1"/>
        <v>#DIV/0!</v>
      </c>
    </row>
    <row r="24" spans="1:8" ht="30" customHeight="1" thickBot="1">
      <c r="A24" s="55" t="s">
        <v>139</v>
      </c>
      <c r="B24" s="56">
        <v>0</v>
      </c>
      <c r="C24" s="57">
        <v>0</v>
      </c>
      <c r="D24" s="57">
        <v>0</v>
      </c>
      <c r="E24" s="57">
        <v>0</v>
      </c>
      <c r="F24" s="57">
        <v>0</v>
      </c>
      <c r="G24" s="53" t="e">
        <f t="shared" si="0"/>
        <v>#DIV/0!</v>
      </c>
      <c r="H24" s="53" t="e">
        <f t="shared" si="1"/>
        <v>#DIV/0!</v>
      </c>
    </row>
    <row r="25" spans="1:8" ht="30" customHeight="1" thickBot="1">
      <c r="A25" s="58" t="s">
        <v>140</v>
      </c>
      <c r="B25" s="56">
        <v>0</v>
      </c>
      <c r="C25" s="57">
        <v>0</v>
      </c>
      <c r="D25" s="57">
        <v>0</v>
      </c>
      <c r="E25" s="57">
        <v>0</v>
      </c>
      <c r="F25" s="57">
        <v>0</v>
      </c>
      <c r="G25" s="53" t="e">
        <f t="shared" si="0"/>
        <v>#DIV/0!</v>
      </c>
      <c r="H25" s="53" t="e">
        <f t="shared" si="1"/>
        <v>#DIV/0!</v>
      </c>
    </row>
    <row r="26" spans="1:8" ht="30" customHeight="1" thickBot="1">
      <c r="A26" s="58" t="s">
        <v>141</v>
      </c>
      <c r="B26" s="56">
        <v>0</v>
      </c>
      <c r="C26" s="57">
        <v>0</v>
      </c>
      <c r="D26" s="57">
        <v>0</v>
      </c>
      <c r="E26" s="57">
        <v>0</v>
      </c>
      <c r="F26" s="57">
        <v>0</v>
      </c>
      <c r="G26" s="53" t="e">
        <f t="shared" si="0"/>
        <v>#DIV/0!</v>
      </c>
      <c r="H26" s="53" t="e">
        <f t="shared" si="1"/>
        <v>#DIV/0!</v>
      </c>
    </row>
    <row r="27" spans="1:8" ht="30" customHeight="1" thickBot="1">
      <c r="A27" s="58" t="s">
        <v>142</v>
      </c>
      <c r="B27" s="56">
        <v>0</v>
      </c>
      <c r="C27" s="57">
        <v>0</v>
      </c>
      <c r="D27" s="57">
        <v>0</v>
      </c>
      <c r="E27" s="57">
        <v>0</v>
      </c>
      <c r="F27" s="57">
        <v>0</v>
      </c>
      <c r="G27" s="53" t="e">
        <f t="shared" ref="G27:G56" si="4">D27/B27*100</f>
        <v>#DIV/0!</v>
      </c>
      <c r="H27" s="53" t="e">
        <f t="shared" ref="H27:H56" si="5">D27/C27*100</f>
        <v>#DIV/0!</v>
      </c>
    </row>
    <row r="28" spans="1:8" ht="30" customHeight="1" thickBot="1">
      <c r="A28" s="58" t="s">
        <v>143</v>
      </c>
      <c r="B28" s="56">
        <v>0</v>
      </c>
      <c r="C28" s="57">
        <v>0</v>
      </c>
      <c r="D28" s="57">
        <v>0</v>
      </c>
      <c r="E28" s="57">
        <v>0</v>
      </c>
      <c r="F28" s="57">
        <v>0</v>
      </c>
      <c r="G28" s="53" t="e">
        <f t="shared" si="4"/>
        <v>#DIV/0!</v>
      </c>
      <c r="H28" s="53" t="e">
        <f t="shared" si="5"/>
        <v>#DIV/0!</v>
      </c>
    </row>
    <row r="29" spans="1:8" ht="30" customHeight="1" thickBot="1">
      <c r="A29" s="58" t="s">
        <v>144</v>
      </c>
      <c r="B29" s="56">
        <v>0</v>
      </c>
      <c r="C29" s="57">
        <v>0</v>
      </c>
      <c r="D29" s="57">
        <v>0</v>
      </c>
      <c r="E29" s="57">
        <v>0</v>
      </c>
      <c r="F29" s="57">
        <v>0</v>
      </c>
      <c r="G29" s="53" t="e">
        <f t="shared" si="4"/>
        <v>#DIV/0!</v>
      </c>
      <c r="H29" s="53" t="e">
        <f t="shared" si="5"/>
        <v>#DIV/0!</v>
      </c>
    </row>
    <row r="30" spans="1:8" ht="30" customHeight="1" thickBot="1">
      <c r="A30" s="58" t="s">
        <v>145</v>
      </c>
      <c r="B30" s="56">
        <v>0</v>
      </c>
      <c r="C30" s="57">
        <v>0</v>
      </c>
      <c r="D30" s="57">
        <v>0</v>
      </c>
      <c r="E30" s="57">
        <v>0</v>
      </c>
      <c r="F30" s="57">
        <v>0</v>
      </c>
      <c r="G30" s="53" t="e">
        <f t="shared" si="4"/>
        <v>#DIV/0!</v>
      </c>
      <c r="H30" s="53" t="e">
        <f t="shared" si="5"/>
        <v>#DIV/0!</v>
      </c>
    </row>
    <row r="31" spans="1:8" ht="30" customHeight="1" thickBot="1">
      <c r="A31" s="55" t="s">
        <v>146</v>
      </c>
      <c r="B31" s="56">
        <v>0</v>
      </c>
      <c r="C31" s="57">
        <v>0</v>
      </c>
      <c r="D31" s="57">
        <v>0</v>
      </c>
      <c r="E31" s="57">
        <v>0</v>
      </c>
      <c r="F31" s="57">
        <v>0</v>
      </c>
      <c r="G31" s="53" t="e">
        <f t="shared" si="4"/>
        <v>#DIV/0!</v>
      </c>
      <c r="H31" s="53" t="e">
        <f t="shared" si="5"/>
        <v>#DIV/0!</v>
      </c>
    </row>
    <row r="32" spans="1:8" ht="30" customHeight="1" thickBot="1">
      <c r="A32" s="58" t="s">
        <v>147</v>
      </c>
      <c r="B32" s="56">
        <v>0</v>
      </c>
      <c r="C32" s="57">
        <v>0</v>
      </c>
      <c r="D32" s="57">
        <v>0</v>
      </c>
      <c r="E32" s="57">
        <v>0</v>
      </c>
      <c r="F32" s="57">
        <v>0</v>
      </c>
      <c r="G32" s="53" t="e">
        <f t="shared" si="4"/>
        <v>#DIV/0!</v>
      </c>
      <c r="H32" s="53" t="e">
        <f t="shared" si="5"/>
        <v>#DIV/0!</v>
      </c>
    </row>
    <row r="33" spans="1:8" ht="30" customHeight="1" thickBot="1">
      <c r="A33" s="58" t="s">
        <v>148</v>
      </c>
      <c r="B33" s="56">
        <v>0</v>
      </c>
      <c r="C33" s="57">
        <v>0</v>
      </c>
      <c r="D33" s="57">
        <v>0</v>
      </c>
      <c r="E33" s="57">
        <v>0</v>
      </c>
      <c r="F33" s="57">
        <v>0</v>
      </c>
      <c r="G33" s="53" t="e">
        <f t="shared" si="4"/>
        <v>#DIV/0!</v>
      </c>
      <c r="H33" s="53" t="e">
        <f t="shared" si="5"/>
        <v>#DIV/0!</v>
      </c>
    </row>
    <row r="34" spans="1:8" ht="30" customHeight="1" thickBot="1">
      <c r="A34" s="58" t="s">
        <v>149</v>
      </c>
      <c r="B34" s="56">
        <v>0</v>
      </c>
      <c r="C34" s="57">
        <v>0</v>
      </c>
      <c r="D34" s="57">
        <v>0</v>
      </c>
      <c r="E34" s="57">
        <v>0</v>
      </c>
      <c r="F34" s="57">
        <v>0</v>
      </c>
      <c r="G34" s="53" t="e">
        <f t="shared" si="4"/>
        <v>#DIV/0!</v>
      </c>
      <c r="H34" s="53" t="e">
        <f t="shared" si="5"/>
        <v>#DIV/0!</v>
      </c>
    </row>
    <row r="35" spans="1:8" ht="30" customHeight="1" thickBot="1">
      <c r="A35" s="58" t="s">
        <v>150</v>
      </c>
      <c r="B35" s="56">
        <v>0</v>
      </c>
      <c r="C35" s="57">
        <v>0</v>
      </c>
      <c r="D35" s="57">
        <v>0</v>
      </c>
      <c r="E35" s="57">
        <v>0</v>
      </c>
      <c r="F35" s="57">
        <v>0</v>
      </c>
      <c r="G35" s="53" t="e">
        <f t="shared" si="4"/>
        <v>#DIV/0!</v>
      </c>
      <c r="H35" s="53" t="e">
        <f t="shared" si="5"/>
        <v>#DIV/0!</v>
      </c>
    </row>
    <row r="36" spans="1:8" ht="30" customHeight="1" thickBot="1">
      <c r="A36" s="58" t="s">
        <v>151</v>
      </c>
      <c r="B36" s="56">
        <v>0</v>
      </c>
      <c r="C36" s="57">
        <v>0</v>
      </c>
      <c r="D36" s="57">
        <v>0</v>
      </c>
      <c r="E36" s="57">
        <v>0</v>
      </c>
      <c r="F36" s="57">
        <v>0</v>
      </c>
      <c r="G36" s="53" t="e">
        <f t="shared" si="4"/>
        <v>#DIV/0!</v>
      </c>
      <c r="H36" s="53" t="e">
        <f t="shared" si="5"/>
        <v>#DIV/0!</v>
      </c>
    </row>
    <row r="37" spans="1:8" ht="30" customHeight="1" thickBot="1">
      <c r="A37" s="58" t="s">
        <v>152</v>
      </c>
      <c r="B37" s="56">
        <v>0</v>
      </c>
      <c r="C37" s="57">
        <v>0</v>
      </c>
      <c r="D37" s="57">
        <v>0</v>
      </c>
      <c r="E37" s="57">
        <v>0</v>
      </c>
      <c r="F37" s="57">
        <v>0</v>
      </c>
      <c r="G37" s="53" t="e">
        <f t="shared" si="4"/>
        <v>#DIV/0!</v>
      </c>
      <c r="H37" s="53" t="e">
        <f t="shared" si="5"/>
        <v>#DIV/0!</v>
      </c>
    </row>
    <row r="38" spans="1:8" ht="30" customHeight="1" thickBot="1">
      <c r="A38" s="105" t="s">
        <v>153</v>
      </c>
      <c r="B38" s="106">
        <f>B39+0</f>
        <v>636542.87</v>
      </c>
      <c r="C38" s="106">
        <f t="shared" ref="C38:F38" si="6">C39+0</f>
        <v>798965.3</v>
      </c>
      <c r="D38" s="106">
        <f t="shared" si="6"/>
        <v>888434.18</v>
      </c>
      <c r="E38" s="106">
        <f t="shared" si="6"/>
        <v>888434.18</v>
      </c>
      <c r="F38" s="106">
        <f t="shared" si="6"/>
        <v>870672.75</v>
      </c>
      <c r="G38" s="104">
        <f t="shared" si="4"/>
        <v>139.57177463946772</v>
      </c>
      <c r="H38" s="104">
        <f t="shared" si="5"/>
        <v>111.19809333396582</v>
      </c>
    </row>
    <row r="39" spans="1:8" ht="30" customHeight="1" thickBot="1">
      <c r="A39" s="107" t="s">
        <v>154</v>
      </c>
      <c r="B39" s="106">
        <v>636542.87</v>
      </c>
      <c r="C39" s="108">
        <v>798965.3</v>
      </c>
      <c r="D39" s="108">
        <v>888434.18</v>
      </c>
      <c r="E39" s="108">
        <v>888434.18</v>
      </c>
      <c r="F39" s="108">
        <v>870672.75</v>
      </c>
      <c r="G39" s="104">
        <f t="shared" si="4"/>
        <v>139.57177463946772</v>
      </c>
      <c r="H39" s="104">
        <f t="shared" si="5"/>
        <v>111.19809333396582</v>
      </c>
    </row>
    <row r="40" spans="1:8" ht="30" customHeight="1" thickBot="1">
      <c r="A40" s="58" t="s">
        <v>155</v>
      </c>
      <c r="B40" s="56">
        <v>0</v>
      </c>
      <c r="C40" s="59">
        <v>0</v>
      </c>
      <c r="D40" s="59">
        <v>0</v>
      </c>
      <c r="E40" s="59">
        <v>0</v>
      </c>
      <c r="F40" s="59">
        <v>0</v>
      </c>
      <c r="G40" s="53" t="e">
        <f t="shared" si="4"/>
        <v>#DIV/0!</v>
      </c>
      <c r="H40" s="53" t="e">
        <f t="shared" si="5"/>
        <v>#DIV/0!</v>
      </c>
    </row>
    <row r="41" spans="1:8" ht="30" customHeight="1" thickBot="1">
      <c r="A41" s="58" t="s">
        <v>156</v>
      </c>
      <c r="B41" s="56">
        <v>0</v>
      </c>
      <c r="C41" s="59">
        <v>0</v>
      </c>
      <c r="D41" s="59">
        <v>0</v>
      </c>
      <c r="E41" s="59">
        <v>0</v>
      </c>
      <c r="F41" s="59">
        <v>0</v>
      </c>
      <c r="G41" s="53" t="e">
        <f t="shared" si="4"/>
        <v>#DIV/0!</v>
      </c>
      <c r="H41" s="53" t="e">
        <f t="shared" si="5"/>
        <v>#DIV/0!</v>
      </c>
    </row>
    <row r="42" spans="1:8" ht="30" customHeight="1" thickBot="1">
      <c r="A42" s="58" t="s">
        <v>157</v>
      </c>
      <c r="B42" s="56">
        <v>0</v>
      </c>
      <c r="C42" s="59">
        <v>0</v>
      </c>
      <c r="D42" s="59">
        <v>0</v>
      </c>
      <c r="E42" s="59">
        <v>0</v>
      </c>
      <c r="F42" s="59">
        <v>0</v>
      </c>
      <c r="G42" s="53" t="e">
        <f t="shared" si="4"/>
        <v>#DIV/0!</v>
      </c>
      <c r="H42" s="53" t="e">
        <f t="shared" si="5"/>
        <v>#DIV/0!</v>
      </c>
    </row>
    <row r="43" spans="1:8" ht="30" customHeight="1" thickBot="1">
      <c r="A43" s="58" t="s">
        <v>158</v>
      </c>
      <c r="B43" s="56">
        <v>0</v>
      </c>
      <c r="C43" s="59">
        <v>0</v>
      </c>
      <c r="D43" s="59">
        <v>0</v>
      </c>
      <c r="E43" s="59">
        <v>0</v>
      </c>
      <c r="F43" s="59">
        <v>0</v>
      </c>
      <c r="G43" s="53" t="e">
        <f t="shared" si="4"/>
        <v>#DIV/0!</v>
      </c>
      <c r="H43" s="53" t="e">
        <f t="shared" si="5"/>
        <v>#DIV/0!</v>
      </c>
    </row>
    <row r="44" spans="1:8" ht="30" customHeight="1" thickBot="1">
      <c r="A44" s="58" t="s">
        <v>159</v>
      </c>
      <c r="B44" s="56">
        <v>0</v>
      </c>
      <c r="C44" s="59">
        <v>0</v>
      </c>
      <c r="D44" s="59">
        <v>0</v>
      </c>
      <c r="E44" s="59">
        <v>0</v>
      </c>
      <c r="F44" s="59">
        <v>0</v>
      </c>
      <c r="G44" s="53" t="e">
        <f t="shared" si="4"/>
        <v>#DIV/0!</v>
      </c>
      <c r="H44" s="53" t="e">
        <f t="shared" si="5"/>
        <v>#DIV/0!</v>
      </c>
    </row>
    <row r="45" spans="1:8" ht="30" customHeight="1" thickBot="1">
      <c r="A45" s="58" t="s">
        <v>160</v>
      </c>
      <c r="B45" s="56">
        <v>0</v>
      </c>
      <c r="C45" s="59">
        <v>0</v>
      </c>
      <c r="D45" s="59">
        <v>0</v>
      </c>
      <c r="E45" s="59">
        <v>0</v>
      </c>
      <c r="F45" s="59">
        <v>0</v>
      </c>
      <c r="G45" s="53" t="e">
        <f t="shared" si="4"/>
        <v>#DIV/0!</v>
      </c>
      <c r="H45" s="53" t="e">
        <f t="shared" si="5"/>
        <v>#DIV/0!</v>
      </c>
    </row>
    <row r="46" spans="1:8" ht="30" customHeight="1" thickBot="1">
      <c r="A46" s="58" t="s">
        <v>161</v>
      </c>
      <c r="B46" s="56">
        <v>0</v>
      </c>
      <c r="C46" s="59">
        <v>0</v>
      </c>
      <c r="D46" s="59">
        <v>0</v>
      </c>
      <c r="E46" s="59">
        <v>0</v>
      </c>
      <c r="F46" s="59">
        <v>0</v>
      </c>
      <c r="G46" s="53" t="e">
        <f t="shared" si="4"/>
        <v>#DIV/0!</v>
      </c>
      <c r="H46" s="53" t="e">
        <f t="shared" si="5"/>
        <v>#DIV/0!</v>
      </c>
    </row>
    <row r="47" spans="1:8" ht="30" customHeight="1" thickBot="1">
      <c r="A47" s="55" t="s">
        <v>162</v>
      </c>
      <c r="B47" s="56">
        <v>0</v>
      </c>
      <c r="C47" s="59">
        <v>0</v>
      </c>
      <c r="D47" s="59">
        <v>0</v>
      </c>
      <c r="E47" s="59">
        <v>0</v>
      </c>
      <c r="F47" s="59">
        <v>0</v>
      </c>
      <c r="G47" s="53" t="e">
        <f t="shared" si="4"/>
        <v>#DIV/0!</v>
      </c>
      <c r="H47" s="53" t="e">
        <f t="shared" si="5"/>
        <v>#DIV/0!</v>
      </c>
    </row>
    <row r="48" spans="1:8" ht="30" customHeight="1" thickBot="1">
      <c r="A48" s="58" t="s">
        <v>163</v>
      </c>
      <c r="B48" s="56">
        <v>0</v>
      </c>
      <c r="C48" s="59">
        <v>0</v>
      </c>
      <c r="D48" s="59">
        <v>0</v>
      </c>
      <c r="E48" s="59">
        <v>0</v>
      </c>
      <c r="F48" s="59">
        <v>0</v>
      </c>
      <c r="G48" s="53" t="e">
        <f t="shared" si="4"/>
        <v>#DIV/0!</v>
      </c>
      <c r="H48" s="53" t="e">
        <f t="shared" si="5"/>
        <v>#DIV/0!</v>
      </c>
    </row>
    <row r="49" spans="1:8" ht="30" customHeight="1" thickBot="1">
      <c r="A49" s="58" t="s">
        <v>164</v>
      </c>
      <c r="B49" s="56">
        <v>0</v>
      </c>
      <c r="C49" s="59">
        <v>0</v>
      </c>
      <c r="D49" s="59">
        <v>0</v>
      </c>
      <c r="E49" s="59">
        <v>0</v>
      </c>
      <c r="F49" s="59">
        <v>0</v>
      </c>
      <c r="G49" s="53" t="e">
        <f t="shared" si="4"/>
        <v>#DIV/0!</v>
      </c>
      <c r="H49" s="53" t="e">
        <f t="shared" si="5"/>
        <v>#DIV/0!</v>
      </c>
    </row>
    <row r="50" spans="1:8" ht="30" customHeight="1" thickBot="1">
      <c r="A50" s="58" t="s">
        <v>165</v>
      </c>
      <c r="B50" s="56">
        <v>0</v>
      </c>
      <c r="C50" s="59">
        <v>0</v>
      </c>
      <c r="D50" s="59">
        <v>0</v>
      </c>
      <c r="E50" s="59">
        <v>0</v>
      </c>
      <c r="F50" s="59">
        <v>0</v>
      </c>
      <c r="G50" s="53" t="e">
        <f t="shared" si="4"/>
        <v>#DIV/0!</v>
      </c>
      <c r="H50" s="53" t="e">
        <f t="shared" si="5"/>
        <v>#DIV/0!</v>
      </c>
    </row>
    <row r="51" spans="1:8" ht="30" customHeight="1" thickBot="1">
      <c r="A51" s="58" t="s">
        <v>166</v>
      </c>
      <c r="B51" s="56">
        <v>0</v>
      </c>
      <c r="C51" s="59">
        <v>0</v>
      </c>
      <c r="D51" s="59">
        <v>0</v>
      </c>
      <c r="E51" s="59">
        <v>0</v>
      </c>
      <c r="F51" s="59">
        <v>0</v>
      </c>
      <c r="G51" s="53" t="e">
        <f t="shared" si="4"/>
        <v>#DIV/0!</v>
      </c>
      <c r="H51" s="53" t="e">
        <f t="shared" si="5"/>
        <v>#DIV/0!</v>
      </c>
    </row>
    <row r="52" spans="1:8" ht="30" customHeight="1" thickBot="1">
      <c r="A52" s="58" t="s">
        <v>167</v>
      </c>
      <c r="B52" s="56">
        <v>0</v>
      </c>
      <c r="C52" s="59">
        <v>0</v>
      </c>
      <c r="D52" s="59">
        <v>0</v>
      </c>
      <c r="E52" s="59">
        <v>0</v>
      </c>
      <c r="F52" s="59">
        <v>0</v>
      </c>
      <c r="G52" s="53" t="e">
        <f t="shared" si="4"/>
        <v>#DIV/0!</v>
      </c>
      <c r="H52" s="53" t="e">
        <f t="shared" si="5"/>
        <v>#DIV/0!</v>
      </c>
    </row>
    <row r="53" spans="1:8" ht="30" customHeight="1" thickBot="1">
      <c r="A53" s="58" t="s">
        <v>168</v>
      </c>
      <c r="B53" s="56">
        <v>0</v>
      </c>
      <c r="C53" s="59">
        <v>0</v>
      </c>
      <c r="D53" s="59">
        <v>0</v>
      </c>
      <c r="E53" s="59">
        <v>0</v>
      </c>
      <c r="F53" s="59">
        <v>0</v>
      </c>
      <c r="G53" s="53" t="e">
        <f t="shared" si="4"/>
        <v>#DIV/0!</v>
      </c>
      <c r="H53" s="53" t="e">
        <f t="shared" si="5"/>
        <v>#DIV/0!</v>
      </c>
    </row>
    <row r="54" spans="1:8" ht="30" customHeight="1" thickBot="1">
      <c r="A54" s="58" t="s">
        <v>169</v>
      </c>
      <c r="B54" s="56">
        <v>0</v>
      </c>
      <c r="C54" s="59">
        <v>0</v>
      </c>
      <c r="D54" s="59">
        <v>0</v>
      </c>
      <c r="E54" s="59">
        <v>0</v>
      </c>
      <c r="F54" s="59">
        <v>0</v>
      </c>
      <c r="G54" s="53" t="e">
        <f t="shared" si="4"/>
        <v>#DIV/0!</v>
      </c>
      <c r="H54" s="53" t="e">
        <f t="shared" si="5"/>
        <v>#DIV/0!</v>
      </c>
    </row>
    <row r="55" spans="1:8" ht="30" customHeight="1" thickBot="1">
      <c r="A55" s="58" t="s">
        <v>170</v>
      </c>
      <c r="B55" s="56">
        <v>0</v>
      </c>
      <c r="C55" s="59">
        <v>0</v>
      </c>
      <c r="D55" s="59">
        <v>0</v>
      </c>
      <c r="E55" s="59">
        <v>0</v>
      </c>
      <c r="F55" s="59">
        <v>0</v>
      </c>
      <c r="G55" s="53" t="e">
        <f t="shared" si="4"/>
        <v>#DIV/0!</v>
      </c>
      <c r="H55" s="53" t="e">
        <f t="shared" si="5"/>
        <v>#DIV/0!</v>
      </c>
    </row>
    <row r="56" spans="1:8" ht="30" customHeight="1" thickBot="1">
      <c r="A56" s="58" t="s">
        <v>171</v>
      </c>
      <c r="B56" s="56">
        <v>0</v>
      </c>
      <c r="C56" s="59">
        <v>0</v>
      </c>
      <c r="D56" s="59">
        <v>0</v>
      </c>
      <c r="E56" s="59">
        <v>0</v>
      </c>
      <c r="F56" s="59">
        <v>0</v>
      </c>
      <c r="G56" s="53" t="e">
        <f t="shared" si="4"/>
        <v>#DIV/0!</v>
      </c>
      <c r="H56" s="53" t="e">
        <f t="shared" si="5"/>
        <v>#DIV/0!</v>
      </c>
    </row>
    <row r="57" spans="1:8" ht="30" customHeight="1">
      <c r="A57" s="60"/>
      <c r="B57" s="61"/>
      <c r="F57" s="60"/>
    </row>
    <row r="58" spans="1:8">
      <c r="A58" s="61"/>
      <c r="B58" s="61"/>
    </row>
    <row r="59" spans="1:8">
      <c r="A59" s="61"/>
      <c r="B59" s="61"/>
    </row>
    <row r="60" spans="1:8">
      <c r="A60" s="61"/>
      <c r="B60" s="61"/>
    </row>
    <row r="61" spans="1:8">
      <c r="A61" s="61"/>
      <c r="B61" s="61"/>
    </row>
    <row r="62" spans="1:8">
      <c r="A62" s="61"/>
      <c r="B62" s="61"/>
    </row>
    <row r="63" spans="1:8">
      <c r="A63" s="61"/>
      <c r="B63" s="61"/>
    </row>
    <row r="64" spans="1:8">
      <c r="A64" s="61"/>
      <c r="B64" s="61"/>
    </row>
    <row r="65" spans="1:2">
      <c r="A65" s="61"/>
      <c r="B65" s="61"/>
    </row>
    <row r="66" spans="1:2">
      <c r="A66" s="61"/>
      <c r="B66" s="61"/>
    </row>
    <row r="67" spans="1:2">
      <c r="A67" s="61"/>
      <c r="B67" s="61"/>
    </row>
    <row r="68" spans="1:2">
      <c r="A68" s="61"/>
      <c r="B68" s="61"/>
    </row>
    <row r="69" spans="1:2">
      <c r="A69" s="61"/>
      <c r="B69" s="61"/>
    </row>
    <row r="70" spans="1:2">
      <c r="A70" s="61"/>
      <c r="B70" s="61"/>
    </row>
    <row r="71" spans="1:2">
      <c r="A71" s="61"/>
      <c r="B71" s="61"/>
    </row>
  </sheetData>
  <mergeCells count="6">
    <mergeCell ref="A6:H6"/>
    <mergeCell ref="A5:H5"/>
    <mergeCell ref="A1:H1"/>
    <mergeCell ref="A2:H2"/>
    <mergeCell ref="A3:H3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G10:H14 G15:G23 H15:H37 G24:G37 G40:H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DD58-4FCE-4074-B717-3C49E3270709}">
  <sheetPr>
    <pageSetUpPr fitToPage="1"/>
  </sheetPr>
  <dimension ref="A1:O59"/>
  <sheetViews>
    <sheetView topLeftCell="A4" workbookViewId="0">
      <selection activeCell="F13" sqref="F13"/>
    </sheetView>
  </sheetViews>
  <sheetFormatPr defaultRowHeight="14.4"/>
  <cols>
    <col min="1" max="1" width="14.44140625" style="100" bestFit="1" customWidth="1"/>
    <col min="2" max="2" width="43.77734375" style="100" bestFit="1" customWidth="1"/>
    <col min="3" max="7" width="15.77734375" style="100" customWidth="1"/>
    <col min="8" max="11" width="8.5546875" style="100" bestFit="1" customWidth="1"/>
    <col min="12" max="16384" width="8.88671875" style="100"/>
  </cols>
  <sheetData>
    <row r="1" spans="1:15" ht="16.2" thickBot="1">
      <c r="A1" s="270" t="s">
        <v>0</v>
      </c>
      <c r="B1" s="271"/>
      <c r="C1" s="271"/>
      <c r="D1" s="271"/>
      <c r="E1" s="271"/>
      <c r="F1" s="271"/>
      <c r="G1" s="271"/>
      <c r="H1" s="271"/>
      <c r="I1" s="271"/>
      <c r="J1" s="123"/>
      <c r="K1" s="124"/>
      <c r="L1" s="125"/>
      <c r="M1" s="125"/>
      <c r="N1" s="125"/>
      <c r="O1" s="125"/>
    </row>
    <row r="2" spans="1:15" ht="16.2" thickBot="1">
      <c r="A2" s="270" t="s">
        <v>209</v>
      </c>
      <c r="B2" s="271"/>
      <c r="C2" s="271"/>
      <c r="D2" s="271"/>
      <c r="E2" s="271"/>
      <c r="F2" s="271"/>
      <c r="G2" s="271"/>
      <c r="H2" s="271"/>
      <c r="I2" s="271"/>
      <c r="J2" s="122"/>
      <c r="K2" s="124"/>
      <c r="L2" s="125"/>
      <c r="M2" s="125"/>
      <c r="N2" s="125"/>
      <c r="O2" s="125"/>
    </row>
    <row r="3" spans="1:15" ht="16.2" thickBot="1">
      <c r="A3" s="272"/>
      <c r="B3" s="273"/>
      <c r="C3" s="273"/>
      <c r="D3" s="273"/>
      <c r="E3" s="273"/>
      <c r="F3" s="273"/>
      <c r="G3" s="273"/>
      <c r="H3" s="273"/>
      <c r="I3" s="273"/>
      <c r="J3" s="126"/>
      <c r="K3" s="127"/>
      <c r="L3" s="128"/>
      <c r="M3" s="128"/>
      <c r="N3" s="125"/>
      <c r="O3" s="125"/>
    </row>
    <row r="4" spans="1:15" ht="16.2" thickBot="1">
      <c r="A4" s="270" t="s">
        <v>99</v>
      </c>
      <c r="B4" s="271"/>
      <c r="C4" s="271"/>
      <c r="D4" s="271"/>
      <c r="E4" s="271"/>
      <c r="F4" s="271"/>
      <c r="G4" s="271"/>
      <c r="H4" s="271"/>
      <c r="I4" s="271"/>
      <c r="J4" s="122"/>
      <c r="K4" s="124"/>
      <c r="L4" s="125"/>
      <c r="M4" s="125"/>
      <c r="N4" s="125"/>
      <c r="O4" s="125"/>
    </row>
    <row r="5" spans="1:15" ht="16.2" thickBot="1">
      <c r="A5" s="272"/>
      <c r="B5" s="274"/>
      <c r="C5" s="274"/>
      <c r="D5" s="274"/>
      <c r="E5" s="274"/>
      <c r="F5" s="274"/>
      <c r="G5" s="274"/>
      <c r="H5" s="274"/>
      <c r="I5" s="274"/>
      <c r="J5" s="124"/>
      <c r="K5" s="124"/>
      <c r="L5" s="125"/>
      <c r="M5" s="125"/>
      <c r="N5" s="125"/>
      <c r="O5" s="125"/>
    </row>
    <row r="6" spans="1:15" ht="16.2" thickBot="1">
      <c r="A6" s="270" t="s">
        <v>211</v>
      </c>
      <c r="B6" s="275"/>
      <c r="C6" s="275"/>
      <c r="D6" s="275"/>
      <c r="E6" s="275"/>
      <c r="F6" s="275"/>
      <c r="G6" s="275"/>
      <c r="H6" s="275"/>
      <c r="I6" s="275"/>
      <c r="J6" s="126"/>
      <c r="K6" s="127"/>
      <c r="L6" s="128"/>
      <c r="M6" s="125"/>
      <c r="N6" s="125"/>
      <c r="O6" s="125"/>
    </row>
    <row r="7" spans="1:15" ht="15" thickBot="1">
      <c r="A7" s="268">
        <v>1</v>
      </c>
      <c r="B7" s="269"/>
      <c r="C7" s="129">
        <v>2</v>
      </c>
      <c r="D7" s="129">
        <v>3</v>
      </c>
      <c r="E7" s="129">
        <v>4</v>
      </c>
      <c r="F7" s="129">
        <v>5</v>
      </c>
      <c r="G7" s="129">
        <v>6</v>
      </c>
      <c r="H7" s="130" t="s">
        <v>96</v>
      </c>
      <c r="I7" s="130" t="s">
        <v>97</v>
      </c>
      <c r="J7" s="45"/>
    </row>
    <row r="8" spans="1:15" ht="30" customHeight="1" thickBot="1">
      <c r="A8" s="145" t="s">
        <v>194</v>
      </c>
      <c r="B8" s="131" t="s">
        <v>103</v>
      </c>
      <c r="C8" s="131" t="s">
        <v>2</v>
      </c>
      <c r="D8" s="131" t="s">
        <v>104</v>
      </c>
      <c r="E8" s="131" t="s">
        <v>4</v>
      </c>
      <c r="F8" s="131" t="s">
        <v>5</v>
      </c>
      <c r="G8" s="131" t="s">
        <v>6</v>
      </c>
      <c r="H8" s="131" t="s">
        <v>98</v>
      </c>
      <c r="I8" s="131" t="s">
        <v>98</v>
      </c>
      <c r="J8" s="45"/>
    </row>
    <row r="9" spans="1:15" ht="28.2" thickBot="1">
      <c r="A9" s="134"/>
      <c r="B9" s="86" t="s">
        <v>106</v>
      </c>
      <c r="C9" s="64">
        <v>0</v>
      </c>
      <c r="D9" s="64">
        <v>0</v>
      </c>
      <c r="E9" s="65">
        <v>0</v>
      </c>
      <c r="F9" s="65">
        <v>0</v>
      </c>
      <c r="G9" s="65">
        <v>0</v>
      </c>
      <c r="H9" s="133" t="e">
        <f t="shared" ref="H9:H16" si="0">E9/C9*100</f>
        <v>#DIV/0!</v>
      </c>
      <c r="I9" s="133" t="e">
        <f t="shared" ref="I9:I16" si="1">E9/D9*100</f>
        <v>#DIV/0!</v>
      </c>
      <c r="J9" s="45"/>
    </row>
    <row r="10" spans="1:15" ht="30" customHeight="1" thickBot="1">
      <c r="A10" s="134" t="s">
        <v>107</v>
      </c>
      <c r="B10" s="89" t="s">
        <v>108</v>
      </c>
      <c r="C10" s="64">
        <v>0</v>
      </c>
      <c r="D10" s="64">
        <v>0</v>
      </c>
      <c r="E10" s="65">
        <v>0</v>
      </c>
      <c r="F10" s="65">
        <v>0</v>
      </c>
      <c r="G10" s="65">
        <v>0</v>
      </c>
      <c r="H10" s="133" t="e">
        <f t="shared" si="0"/>
        <v>#DIV/0!</v>
      </c>
      <c r="I10" s="133" t="e">
        <f t="shared" si="1"/>
        <v>#DIV/0!</v>
      </c>
      <c r="J10" s="45"/>
    </row>
    <row r="11" spans="1:15" ht="15" thickBot="1">
      <c r="A11" s="139"/>
      <c r="B11" s="140"/>
      <c r="C11" s="141"/>
      <c r="D11" s="141"/>
      <c r="E11" s="142"/>
      <c r="F11" s="142"/>
      <c r="G11" s="142"/>
      <c r="H11" s="142"/>
      <c r="I11" s="142"/>
      <c r="J11" s="45"/>
    </row>
    <row r="12" spans="1:15" ht="25.2" customHeight="1" thickBot="1">
      <c r="A12" s="134"/>
      <c r="B12" s="86" t="s">
        <v>109</v>
      </c>
      <c r="C12" s="64">
        <v>0</v>
      </c>
      <c r="D12" s="64">
        <v>0</v>
      </c>
      <c r="E12" s="65">
        <v>0</v>
      </c>
      <c r="F12" s="65">
        <v>0</v>
      </c>
      <c r="G12" s="65">
        <v>0</v>
      </c>
      <c r="H12" s="133" t="e">
        <f t="shared" si="0"/>
        <v>#DIV/0!</v>
      </c>
      <c r="I12" s="133" t="e">
        <f t="shared" si="1"/>
        <v>#DIV/0!</v>
      </c>
      <c r="J12" s="45"/>
    </row>
    <row r="13" spans="1:15" ht="30" customHeight="1" thickBot="1">
      <c r="A13" s="135" t="s">
        <v>110</v>
      </c>
      <c r="B13" s="90" t="s">
        <v>111</v>
      </c>
      <c r="C13" s="64">
        <v>0</v>
      </c>
      <c r="D13" s="64">
        <v>0</v>
      </c>
      <c r="E13" s="65">
        <v>0</v>
      </c>
      <c r="F13" s="65">
        <v>0</v>
      </c>
      <c r="G13" s="65">
        <v>0</v>
      </c>
      <c r="H13" s="133" t="e">
        <f t="shared" si="0"/>
        <v>#DIV/0!</v>
      </c>
      <c r="I13" s="133" t="e">
        <f t="shared" si="1"/>
        <v>#DIV/0!</v>
      </c>
      <c r="J13" s="45"/>
    </row>
    <row r="14" spans="1:15" ht="15" thickBot="1">
      <c r="A14" s="143"/>
      <c r="B14" s="144"/>
      <c r="C14" s="141"/>
      <c r="D14" s="141"/>
      <c r="E14" s="142"/>
      <c r="F14" s="142"/>
      <c r="G14" s="142"/>
      <c r="H14" s="142"/>
      <c r="I14" s="142"/>
      <c r="J14" s="45"/>
    </row>
    <row r="15" spans="1:15" ht="28.2" thickBot="1">
      <c r="A15" s="136"/>
      <c r="B15" s="137" t="s">
        <v>112</v>
      </c>
      <c r="C15" s="64">
        <v>0</v>
      </c>
      <c r="D15" s="64">
        <v>0</v>
      </c>
      <c r="E15" s="65">
        <v>0</v>
      </c>
      <c r="F15" s="65">
        <v>0</v>
      </c>
      <c r="G15" s="65">
        <v>0</v>
      </c>
      <c r="H15" s="133" t="e">
        <f t="shared" si="0"/>
        <v>#DIV/0!</v>
      </c>
      <c r="I15" s="133" t="e">
        <f t="shared" si="1"/>
        <v>#DIV/0!</v>
      </c>
      <c r="J15" s="54"/>
    </row>
    <row r="16" spans="1:15" ht="30" customHeight="1" thickBot="1">
      <c r="A16" s="134"/>
      <c r="B16" s="138" t="s">
        <v>113</v>
      </c>
      <c r="C16" s="64">
        <v>0</v>
      </c>
      <c r="D16" s="64">
        <v>0</v>
      </c>
      <c r="E16" s="65">
        <v>0</v>
      </c>
      <c r="F16" s="65">
        <v>0</v>
      </c>
      <c r="G16" s="65">
        <v>0</v>
      </c>
      <c r="H16" s="133" t="e">
        <f t="shared" si="0"/>
        <v>#DIV/0!</v>
      </c>
      <c r="I16" s="133" t="e">
        <f t="shared" si="1"/>
        <v>#DIV/0!</v>
      </c>
      <c r="J16" s="54"/>
    </row>
    <row r="17" spans="1:12" ht="30" customHeight="1" thickBot="1">
      <c r="A17" s="135" t="s">
        <v>114</v>
      </c>
      <c r="B17" s="88" t="s">
        <v>19</v>
      </c>
      <c r="C17" s="64">
        <v>0</v>
      </c>
      <c r="D17" s="64">
        <v>0</v>
      </c>
      <c r="E17" s="65">
        <v>0</v>
      </c>
      <c r="F17" s="65">
        <v>0</v>
      </c>
      <c r="G17" s="65">
        <v>0</v>
      </c>
      <c r="H17" s="133" t="e">
        <f t="shared" ref="H17:H24" si="2">E17/C17*100</f>
        <v>#DIV/0!</v>
      </c>
      <c r="I17" s="133" t="e">
        <f t="shared" ref="I17:I24" si="3">E17/D17*100</f>
        <v>#DIV/0!</v>
      </c>
      <c r="J17" s="54"/>
    </row>
    <row r="18" spans="1:12" ht="30" customHeight="1" thickBot="1">
      <c r="A18" s="134" t="s">
        <v>107</v>
      </c>
      <c r="B18" s="89" t="s">
        <v>108</v>
      </c>
      <c r="C18" s="64">
        <v>0</v>
      </c>
      <c r="D18" s="64">
        <v>0</v>
      </c>
      <c r="E18" s="65">
        <v>0</v>
      </c>
      <c r="F18" s="65">
        <v>0</v>
      </c>
      <c r="G18" s="65">
        <v>0</v>
      </c>
      <c r="H18" s="133" t="e">
        <f t="shared" si="2"/>
        <v>#DIV/0!</v>
      </c>
      <c r="I18" s="133" t="e">
        <f t="shared" si="3"/>
        <v>#DIV/0!</v>
      </c>
      <c r="J18" s="54"/>
    </row>
    <row r="19" spans="1:12" ht="30" customHeight="1" thickBot="1">
      <c r="A19" s="135" t="s">
        <v>115</v>
      </c>
      <c r="B19" s="88" t="s">
        <v>116</v>
      </c>
      <c r="C19" s="64">
        <v>0</v>
      </c>
      <c r="D19" s="64">
        <v>0</v>
      </c>
      <c r="E19" s="65">
        <v>0</v>
      </c>
      <c r="F19" s="65">
        <v>0</v>
      </c>
      <c r="G19" s="65">
        <v>0</v>
      </c>
      <c r="H19" s="133" t="e">
        <f t="shared" si="2"/>
        <v>#DIV/0!</v>
      </c>
      <c r="I19" s="133" t="e">
        <f t="shared" si="3"/>
        <v>#DIV/0!</v>
      </c>
      <c r="J19" s="54"/>
    </row>
    <row r="20" spans="1:12" ht="30" customHeight="1" thickBot="1">
      <c r="A20" s="135" t="s">
        <v>117</v>
      </c>
      <c r="B20" s="90" t="s">
        <v>62</v>
      </c>
      <c r="C20" s="64">
        <v>0</v>
      </c>
      <c r="D20" s="64">
        <v>0</v>
      </c>
      <c r="E20" s="65">
        <v>0</v>
      </c>
      <c r="F20" s="65">
        <v>0</v>
      </c>
      <c r="G20" s="65">
        <v>0</v>
      </c>
      <c r="H20" s="133" t="e">
        <f t="shared" si="2"/>
        <v>#DIV/0!</v>
      </c>
      <c r="I20" s="133" t="e">
        <f t="shared" si="3"/>
        <v>#DIV/0!</v>
      </c>
      <c r="J20" s="54"/>
    </row>
    <row r="21" spans="1:12" ht="30" customHeight="1" thickBot="1">
      <c r="A21" s="135" t="s">
        <v>118</v>
      </c>
      <c r="B21" s="88" t="s">
        <v>119</v>
      </c>
      <c r="C21" s="64">
        <v>0</v>
      </c>
      <c r="D21" s="64">
        <v>0</v>
      </c>
      <c r="E21" s="65">
        <v>0</v>
      </c>
      <c r="F21" s="65">
        <v>0</v>
      </c>
      <c r="G21" s="65">
        <v>0</v>
      </c>
      <c r="H21" s="133" t="e">
        <f t="shared" si="2"/>
        <v>#DIV/0!</v>
      </c>
      <c r="I21" s="133" t="e">
        <f t="shared" si="3"/>
        <v>#DIV/0!</v>
      </c>
      <c r="J21" s="54"/>
    </row>
    <row r="22" spans="1:12" ht="30" customHeight="1" thickBot="1">
      <c r="A22" s="135" t="s">
        <v>120</v>
      </c>
      <c r="B22" s="88" t="s">
        <v>212</v>
      </c>
      <c r="C22" s="64">
        <v>0</v>
      </c>
      <c r="D22" s="64">
        <v>0</v>
      </c>
      <c r="E22" s="65">
        <v>0</v>
      </c>
      <c r="F22" s="65">
        <v>0</v>
      </c>
      <c r="G22" s="65">
        <v>0</v>
      </c>
      <c r="H22" s="133" t="e">
        <f t="shared" si="2"/>
        <v>#DIV/0!</v>
      </c>
      <c r="I22" s="133" t="e">
        <f t="shared" si="3"/>
        <v>#DIV/0!</v>
      </c>
      <c r="J22" s="54"/>
    </row>
    <row r="23" spans="1:12" ht="30" customHeight="1" thickBot="1">
      <c r="A23" s="135" t="s">
        <v>121</v>
      </c>
      <c r="B23" s="88" t="s">
        <v>122</v>
      </c>
      <c r="C23" s="64">
        <v>0</v>
      </c>
      <c r="D23" s="64">
        <v>0</v>
      </c>
      <c r="E23" s="65">
        <v>0</v>
      </c>
      <c r="F23" s="65">
        <v>0</v>
      </c>
      <c r="G23" s="65">
        <v>0</v>
      </c>
      <c r="H23" s="133" t="e">
        <f t="shared" si="2"/>
        <v>#DIV/0!</v>
      </c>
      <c r="I23" s="133" t="e">
        <f t="shared" si="3"/>
        <v>#DIV/0!</v>
      </c>
      <c r="J23" s="54"/>
    </row>
    <row r="24" spans="1:12" ht="30" customHeight="1" thickBot="1">
      <c r="A24" s="134" t="s">
        <v>123</v>
      </c>
      <c r="B24" s="89" t="s">
        <v>213</v>
      </c>
      <c r="C24" s="64">
        <v>0</v>
      </c>
      <c r="D24" s="64">
        <v>0</v>
      </c>
      <c r="E24" s="65">
        <v>0</v>
      </c>
      <c r="F24" s="65">
        <v>0</v>
      </c>
      <c r="G24" s="65">
        <v>0</v>
      </c>
      <c r="H24" s="133" t="e">
        <f t="shared" si="2"/>
        <v>#DIV/0!</v>
      </c>
      <c r="I24" s="133" t="e">
        <f t="shared" si="3"/>
        <v>#DIV/0!</v>
      </c>
      <c r="J24" s="54"/>
    </row>
    <row r="25" spans="1:12" ht="30" customHeight="1">
      <c r="A25" s="63"/>
      <c r="B25" s="63"/>
      <c r="C25" s="63"/>
      <c r="D25" s="63"/>
      <c r="E25" s="63"/>
      <c r="F25" s="63"/>
      <c r="G25" s="63"/>
      <c r="H25" s="63"/>
      <c r="I25" s="63"/>
      <c r="J25" s="54"/>
    </row>
    <row r="26" spans="1:12" ht="30" customHeight="1">
      <c r="A26" s="63"/>
      <c r="B26" s="63"/>
      <c r="C26" s="63"/>
      <c r="D26" s="63"/>
      <c r="E26" s="63"/>
      <c r="F26" s="63"/>
      <c r="G26" s="63"/>
      <c r="H26" s="63"/>
      <c r="I26" s="63"/>
      <c r="J26" s="45"/>
      <c r="K26" s="45"/>
      <c r="L26" s="45"/>
    </row>
    <row r="27" spans="1:12" ht="30" customHeight="1">
      <c r="A27" s="63"/>
      <c r="B27" s="63"/>
      <c r="C27" s="63"/>
      <c r="D27" s="63"/>
      <c r="E27" s="63"/>
      <c r="F27" s="63"/>
      <c r="G27" s="63"/>
      <c r="H27" s="63"/>
      <c r="I27" s="63"/>
      <c r="J27" s="45"/>
      <c r="K27" s="45"/>
      <c r="L27" s="45"/>
    </row>
    <row r="28" spans="1:12" ht="30" customHeight="1">
      <c r="A28" s="63"/>
      <c r="B28" s="63"/>
      <c r="C28" s="63"/>
      <c r="D28" s="63"/>
      <c r="E28" s="63"/>
      <c r="F28" s="63"/>
      <c r="G28" s="63"/>
      <c r="H28" s="63"/>
      <c r="I28" s="63"/>
      <c r="J28" s="45"/>
      <c r="K28" s="45"/>
      <c r="L28" s="45"/>
    </row>
    <row r="29" spans="1:12" ht="30" customHeight="1">
      <c r="A29" s="63"/>
      <c r="B29" s="63"/>
      <c r="C29" s="63"/>
      <c r="D29" s="63"/>
      <c r="E29" s="63"/>
      <c r="F29" s="63"/>
      <c r="G29" s="63"/>
      <c r="H29" s="63"/>
      <c r="I29" s="63"/>
      <c r="J29" s="45"/>
      <c r="K29" s="45"/>
      <c r="L29" s="45"/>
    </row>
    <row r="30" spans="1:12" ht="30" customHeight="1">
      <c r="A30" s="63"/>
      <c r="B30" s="63"/>
      <c r="C30" s="63"/>
      <c r="D30" s="63"/>
      <c r="E30" s="63"/>
      <c r="F30" s="63"/>
      <c r="G30" s="63"/>
      <c r="H30" s="63"/>
      <c r="I30" s="63"/>
      <c r="J30" s="45"/>
      <c r="K30" s="45"/>
      <c r="L30" s="45"/>
    </row>
    <row r="31" spans="1:12" ht="30" customHeight="1">
      <c r="A31" s="63"/>
      <c r="B31" s="63"/>
      <c r="C31" s="63"/>
      <c r="D31" s="63"/>
      <c r="E31" s="63"/>
      <c r="F31" s="63"/>
      <c r="G31" s="63"/>
      <c r="H31" s="63"/>
      <c r="I31" s="63"/>
      <c r="J31" s="45"/>
      <c r="K31" s="45"/>
      <c r="L31" s="45"/>
    </row>
    <row r="32" spans="1:12" ht="30" customHeight="1">
      <c r="A32" s="63"/>
      <c r="B32" s="63"/>
      <c r="C32" s="63"/>
      <c r="D32" s="63"/>
      <c r="E32" s="63"/>
      <c r="F32" s="63"/>
      <c r="G32" s="63"/>
      <c r="H32" s="63"/>
      <c r="I32" s="63"/>
      <c r="J32" s="45"/>
      <c r="K32" s="45"/>
      <c r="L32" s="45"/>
    </row>
    <row r="33" spans="1:12" ht="30" customHeight="1">
      <c r="A33" s="63"/>
      <c r="B33" s="63"/>
      <c r="C33" s="63"/>
      <c r="D33" s="63"/>
      <c r="E33" s="63"/>
      <c r="F33" s="63"/>
      <c r="G33" s="63"/>
      <c r="H33" s="63"/>
      <c r="I33" s="63"/>
      <c r="J33" s="45"/>
      <c r="K33" s="45"/>
      <c r="L33" s="45"/>
    </row>
    <row r="34" spans="1:12" ht="30" customHeight="1">
      <c r="A34" s="63"/>
      <c r="B34" s="63"/>
      <c r="C34" s="63"/>
      <c r="D34" s="63"/>
      <c r="E34" s="63"/>
      <c r="F34" s="63"/>
      <c r="G34" s="63"/>
      <c r="H34" s="63"/>
      <c r="I34" s="63"/>
      <c r="J34" s="45"/>
      <c r="K34" s="45"/>
      <c r="L34" s="45"/>
    </row>
    <row r="35" spans="1:12" ht="30" customHeight="1">
      <c r="A35" s="63"/>
      <c r="B35" s="63"/>
      <c r="C35" s="63"/>
      <c r="D35" s="63"/>
      <c r="E35" s="63"/>
      <c r="F35" s="63"/>
      <c r="G35" s="63"/>
      <c r="H35" s="63"/>
      <c r="I35" s="63"/>
      <c r="J35" s="45"/>
      <c r="K35" s="45"/>
      <c r="L35" s="45"/>
    </row>
    <row r="36" spans="1:12" ht="30" customHeight="1">
      <c r="A36" s="63"/>
      <c r="B36" s="63"/>
      <c r="C36" s="63"/>
      <c r="D36" s="63"/>
      <c r="E36" s="63"/>
      <c r="F36" s="63"/>
      <c r="G36" s="63"/>
      <c r="H36" s="63"/>
      <c r="I36" s="63"/>
      <c r="J36" s="45"/>
      <c r="K36" s="45"/>
      <c r="L36" s="45"/>
    </row>
    <row r="37" spans="1:12" ht="30" customHeight="1">
      <c r="A37" s="63"/>
      <c r="B37" s="63"/>
      <c r="C37" s="63"/>
      <c r="D37" s="63"/>
      <c r="E37" s="63"/>
      <c r="F37" s="63"/>
      <c r="G37" s="63"/>
      <c r="H37" s="63"/>
      <c r="I37" s="63"/>
      <c r="J37" s="45"/>
      <c r="K37" s="45"/>
      <c r="L37" s="45"/>
    </row>
    <row r="38" spans="1:12" ht="30" customHeight="1">
      <c r="A38" s="63"/>
      <c r="B38" s="63"/>
      <c r="C38" s="63"/>
      <c r="D38" s="63"/>
      <c r="E38" s="63"/>
      <c r="F38" s="63"/>
      <c r="G38" s="63"/>
      <c r="H38" s="63"/>
      <c r="I38" s="63"/>
      <c r="J38" s="45"/>
      <c r="K38" s="45"/>
      <c r="L38" s="45"/>
    </row>
    <row r="39" spans="1:12" ht="30" customHeight="1">
      <c r="A39" s="63"/>
      <c r="B39" s="63"/>
      <c r="C39" s="63"/>
      <c r="D39" s="63"/>
      <c r="E39" s="63"/>
      <c r="F39" s="63"/>
      <c r="G39" s="63"/>
      <c r="H39" s="63"/>
      <c r="I39" s="63"/>
      <c r="J39" s="45"/>
      <c r="K39" s="45"/>
      <c r="L39" s="45"/>
    </row>
    <row r="40" spans="1:12" ht="30" customHeight="1">
      <c r="A40" s="63"/>
      <c r="B40" s="63"/>
      <c r="C40" s="63"/>
      <c r="D40" s="63"/>
      <c r="E40" s="63"/>
      <c r="F40" s="63"/>
      <c r="G40" s="63"/>
      <c r="H40" s="63"/>
      <c r="I40" s="63"/>
      <c r="J40" s="45"/>
      <c r="K40" s="45"/>
      <c r="L40" s="45"/>
    </row>
    <row r="41" spans="1:12" ht="30" customHeight="1">
      <c r="A41" s="63"/>
      <c r="B41" s="63"/>
      <c r="C41" s="63"/>
      <c r="D41" s="63"/>
      <c r="E41" s="63"/>
      <c r="F41" s="63"/>
      <c r="G41" s="63"/>
      <c r="H41" s="63"/>
      <c r="I41" s="63"/>
      <c r="J41" s="45"/>
      <c r="K41" s="45"/>
      <c r="L41" s="45"/>
    </row>
    <row r="42" spans="1:12" ht="30" customHeight="1">
      <c r="A42" s="63"/>
      <c r="B42" s="63"/>
      <c r="C42" s="63"/>
      <c r="D42" s="63"/>
      <c r="E42" s="63"/>
      <c r="F42" s="63"/>
      <c r="G42" s="63"/>
      <c r="H42" s="63"/>
      <c r="I42" s="63"/>
      <c r="J42" s="45"/>
      <c r="K42" s="45"/>
      <c r="L42" s="45"/>
    </row>
    <row r="43" spans="1:12" ht="30" customHeight="1">
      <c r="A43" s="63"/>
      <c r="B43" s="63"/>
      <c r="C43" s="63"/>
      <c r="D43" s="63"/>
      <c r="E43" s="63"/>
      <c r="F43" s="63"/>
      <c r="G43" s="63"/>
      <c r="H43" s="63"/>
      <c r="I43" s="63"/>
      <c r="J43" s="45"/>
      <c r="K43" s="45"/>
      <c r="L43" s="45"/>
    </row>
    <row r="44" spans="1:12" ht="30" customHeight="1">
      <c r="A44" s="63"/>
      <c r="B44" s="63"/>
      <c r="C44" s="63"/>
      <c r="D44" s="63"/>
      <c r="E44" s="63"/>
      <c r="F44" s="63"/>
      <c r="G44" s="63"/>
      <c r="H44" s="63"/>
      <c r="I44" s="63"/>
      <c r="J44" s="45"/>
      <c r="K44" s="45"/>
      <c r="L44" s="45"/>
    </row>
    <row r="45" spans="1:12" ht="30" customHeight="1">
      <c r="A45" s="63"/>
      <c r="B45" s="63"/>
      <c r="C45" s="63"/>
      <c r="D45" s="63"/>
      <c r="E45" s="63"/>
      <c r="F45" s="63"/>
      <c r="G45" s="63"/>
      <c r="H45" s="63"/>
      <c r="I45" s="63"/>
      <c r="L45" s="45"/>
    </row>
    <row r="46" spans="1:12" ht="30" customHeight="1">
      <c r="A46" s="63"/>
      <c r="B46" s="63"/>
      <c r="C46" s="63"/>
      <c r="D46" s="63"/>
      <c r="E46" s="63"/>
      <c r="F46" s="63"/>
      <c r="G46" s="63"/>
      <c r="H46" s="63"/>
      <c r="I46" s="63"/>
      <c r="L46" s="45"/>
    </row>
    <row r="47" spans="1:12" ht="30" customHeight="1">
      <c r="A47" s="63"/>
      <c r="B47" s="63"/>
      <c r="C47" s="63"/>
      <c r="D47" s="63"/>
      <c r="E47" s="63"/>
      <c r="F47" s="63"/>
      <c r="G47" s="63"/>
      <c r="H47" s="63"/>
      <c r="I47" s="63"/>
      <c r="L47" s="45"/>
    </row>
    <row r="48" spans="1:12" ht="30" customHeight="1">
      <c r="A48" s="63"/>
      <c r="B48" s="63"/>
      <c r="C48" s="63"/>
      <c r="D48" s="63"/>
      <c r="E48" s="63"/>
      <c r="F48" s="63"/>
      <c r="G48" s="63"/>
      <c r="H48" s="63"/>
      <c r="I48" s="63"/>
      <c r="L48" s="45"/>
    </row>
    <row r="49" spans="1:12" ht="30" customHeight="1">
      <c r="A49" s="63"/>
      <c r="B49" s="63"/>
      <c r="C49" s="63"/>
      <c r="D49" s="63"/>
      <c r="E49" s="63"/>
      <c r="F49" s="63"/>
      <c r="G49" s="63"/>
      <c r="H49" s="63"/>
      <c r="I49" s="63"/>
      <c r="L49" s="45"/>
    </row>
    <row r="50" spans="1:12" ht="30" customHeight="1">
      <c r="A50" s="63"/>
      <c r="B50" s="63"/>
      <c r="C50" s="63"/>
      <c r="D50" s="63"/>
      <c r="E50" s="63"/>
      <c r="F50" s="63"/>
      <c r="G50" s="63"/>
      <c r="H50" s="63"/>
      <c r="I50" s="63"/>
      <c r="L50" s="45"/>
    </row>
    <row r="51" spans="1:12" ht="30" customHeight="1">
      <c r="A51" s="63"/>
      <c r="B51" s="63"/>
      <c r="C51" s="63"/>
      <c r="D51" s="63"/>
      <c r="E51" s="63"/>
      <c r="F51" s="63"/>
      <c r="G51" s="63"/>
      <c r="H51" s="63"/>
      <c r="I51" s="63"/>
      <c r="L51" s="45"/>
    </row>
    <row r="52" spans="1:12" ht="30" customHeight="1">
      <c r="A52" s="63"/>
      <c r="B52" s="63"/>
      <c r="C52" s="63"/>
      <c r="D52" s="63"/>
      <c r="E52" s="63"/>
      <c r="F52" s="63"/>
      <c r="G52" s="63"/>
      <c r="H52" s="63"/>
      <c r="I52" s="63"/>
    </row>
    <row r="53" spans="1:12" ht="30" customHeight="1">
      <c r="A53" s="63"/>
      <c r="B53" s="63"/>
      <c r="C53" s="63"/>
      <c r="D53" s="63"/>
      <c r="E53" s="63"/>
      <c r="F53" s="63"/>
      <c r="G53" s="63"/>
      <c r="H53" s="63"/>
      <c r="I53" s="63"/>
    </row>
    <row r="54" spans="1:12" ht="30" customHeight="1">
      <c r="A54" s="63"/>
      <c r="B54" s="63"/>
      <c r="C54" s="63"/>
      <c r="D54" s="63"/>
      <c r="E54" s="63"/>
      <c r="F54" s="63"/>
      <c r="G54" s="63"/>
      <c r="H54" s="63"/>
      <c r="I54" s="63"/>
    </row>
    <row r="55" spans="1:12" ht="30" customHeight="1"/>
    <row r="56" spans="1:12" ht="30" customHeight="1"/>
    <row r="57" spans="1:12" ht="30" customHeight="1"/>
    <row r="58" spans="1:12" ht="30" customHeight="1"/>
    <row r="59" spans="1:12" ht="30" customHeight="1"/>
  </sheetData>
  <mergeCells count="7">
    <mergeCell ref="A7:B7"/>
    <mergeCell ref="A1:I1"/>
    <mergeCell ref="A2:I2"/>
    <mergeCell ref="A3:I3"/>
    <mergeCell ref="A4:I4"/>
    <mergeCell ref="A5:I5"/>
    <mergeCell ref="A6:I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fitToHeight="0" orientation="portrait" r:id="rId1"/>
  <ignoredErrors>
    <ignoredError sqref="H9:I10 H12:I13 H15:I2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F49C-D4FA-46B0-AC8D-A081CC783B07}">
  <sheetPr>
    <pageSetUpPr fitToPage="1"/>
  </sheetPr>
  <dimension ref="A1:L59"/>
  <sheetViews>
    <sheetView workbookViewId="0">
      <selection activeCell="A6" sqref="A6:K6"/>
    </sheetView>
  </sheetViews>
  <sheetFormatPr defaultRowHeight="14.4"/>
  <cols>
    <col min="1" max="1" width="7" customWidth="1"/>
    <col min="2" max="2" width="8.5546875" customWidth="1"/>
    <col min="3" max="3" width="6" customWidth="1"/>
    <col min="4" max="4" width="49.88671875" customWidth="1"/>
    <col min="5" max="9" width="13.77734375" customWidth="1"/>
    <col min="10" max="11" width="8.5546875" bestFit="1" customWidth="1"/>
  </cols>
  <sheetData>
    <row r="1" spans="1:12" ht="16.2" thickBot="1">
      <c r="A1" s="182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</row>
    <row r="2" spans="1:12" ht="16.2" thickBot="1">
      <c r="A2" s="182" t="s">
        <v>209</v>
      </c>
      <c r="B2" s="182"/>
      <c r="C2" s="182"/>
      <c r="D2" s="182"/>
      <c r="E2" s="182"/>
      <c r="F2" s="182"/>
      <c r="G2" s="182"/>
      <c r="H2" s="182"/>
      <c r="I2" s="182"/>
      <c r="J2" s="182"/>
      <c r="K2" s="266"/>
    </row>
    <row r="3" spans="1:12" ht="16.2" thickBot="1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7"/>
    </row>
    <row r="4" spans="1:12" ht="16.2" thickBot="1">
      <c r="A4" s="182" t="s">
        <v>99</v>
      </c>
      <c r="B4" s="182"/>
      <c r="C4" s="182"/>
      <c r="D4" s="182"/>
      <c r="E4" s="182"/>
      <c r="F4" s="182"/>
      <c r="G4" s="182"/>
      <c r="H4" s="182"/>
      <c r="I4" s="182"/>
      <c r="J4" s="182"/>
      <c r="K4" s="266"/>
    </row>
    <row r="5" spans="1:12" ht="16.2" thickBot="1">
      <c r="A5" s="264"/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2" ht="16.2" thickBot="1">
      <c r="A6" s="182" t="s">
        <v>214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12" ht="15" thickBot="1">
      <c r="A7" s="276">
        <v>1</v>
      </c>
      <c r="B7" s="277"/>
      <c r="C7" s="277"/>
      <c r="D7" s="277"/>
      <c r="E7" s="120">
        <v>2</v>
      </c>
      <c r="F7" s="120">
        <v>3</v>
      </c>
      <c r="G7" s="120">
        <v>4</v>
      </c>
      <c r="H7" s="120">
        <v>5</v>
      </c>
      <c r="I7" s="120">
        <v>6</v>
      </c>
      <c r="J7" s="98" t="s">
        <v>96</v>
      </c>
      <c r="K7" s="98" t="s">
        <v>97</v>
      </c>
      <c r="L7" s="45"/>
    </row>
    <row r="8" spans="1:12" ht="30" customHeight="1" thickBot="1">
      <c r="A8" s="96" t="s">
        <v>100</v>
      </c>
      <c r="B8" s="96" t="s">
        <v>101</v>
      </c>
      <c r="C8" s="96" t="s">
        <v>102</v>
      </c>
      <c r="D8" s="96" t="s">
        <v>103</v>
      </c>
      <c r="E8" s="97" t="s">
        <v>2</v>
      </c>
      <c r="F8" s="97" t="s">
        <v>104</v>
      </c>
      <c r="G8" s="97" t="s">
        <v>4</v>
      </c>
      <c r="H8" s="97" t="s">
        <v>5</v>
      </c>
      <c r="I8" s="97" t="s">
        <v>6</v>
      </c>
      <c r="J8" s="96" t="s">
        <v>98</v>
      </c>
      <c r="K8" s="96" t="s">
        <v>98</v>
      </c>
      <c r="L8" s="45"/>
    </row>
    <row r="9" spans="1:12" ht="30" customHeight="1" thickBot="1">
      <c r="A9" s="46">
        <v>8</v>
      </c>
      <c r="B9" s="46"/>
      <c r="C9" s="46"/>
      <c r="D9" s="46" t="s">
        <v>105</v>
      </c>
      <c r="E9" s="47">
        <v>0</v>
      </c>
      <c r="F9" s="48">
        <v>0</v>
      </c>
      <c r="G9" s="47">
        <v>0</v>
      </c>
      <c r="H9" s="48">
        <v>0</v>
      </c>
      <c r="I9" s="48">
        <v>0</v>
      </c>
      <c r="J9" s="53" t="e">
        <f t="shared" ref="J9:J15" si="0">G9/E9*100</f>
        <v>#DIV/0!</v>
      </c>
      <c r="K9" s="53" t="e">
        <f>G9/F9*100</f>
        <v>#DIV/0!</v>
      </c>
      <c r="L9" s="45"/>
    </row>
    <row r="10" spans="1:12" ht="30" customHeight="1" thickBot="1">
      <c r="A10" s="49"/>
      <c r="B10" s="49">
        <v>81</v>
      </c>
      <c r="C10" s="49"/>
      <c r="D10" s="49" t="s">
        <v>106</v>
      </c>
      <c r="E10" s="47">
        <v>0</v>
      </c>
      <c r="F10" s="48">
        <v>0</v>
      </c>
      <c r="G10" s="47">
        <v>0</v>
      </c>
      <c r="H10" s="48">
        <v>0</v>
      </c>
      <c r="I10" s="48">
        <v>0</v>
      </c>
      <c r="J10" s="53" t="e">
        <f t="shared" si="0"/>
        <v>#DIV/0!</v>
      </c>
      <c r="K10" s="53" t="e">
        <f t="shared" ref="K10:K15" si="1">G10/F10*100</f>
        <v>#DIV/0!</v>
      </c>
      <c r="L10" s="45"/>
    </row>
    <row r="11" spans="1:12" ht="15" thickBot="1">
      <c r="A11" s="109"/>
      <c r="B11" s="110"/>
      <c r="C11" s="111"/>
      <c r="D11" s="111"/>
      <c r="E11" s="112"/>
      <c r="F11" s="113"/>
      <c r="G11" s="113"/>
      <c r="H11" s="113"/>
      <c r="I11" s="113"/>
      <c r="J11" s="113"/>
      <c r="K11" s="113"/>
      <c r="L11" s="45"/>
    </row>
    <row r="12" spans="1:12" ht="30" customHeight="1" thickBot="1">
      <c r="A12" s="46"/>
      <c r="B12" s="49">
        <v>84</v>
      </c>
      <c r="C12" s="49"/>
      <c r="D12" s="49" t="s">
        <v>109</v>
      </c>
      <c r="E12" s="47">
        <v>0</v>
      </c>
      <c r="F12" s="48">
        <v>0</v>
      </c>
      <c r="G12" s="47">
        <v>0</v>
      </c>
      <c r="H12" s="48">
        <v>0</v>
      </c>
      <c r="I12" s="48">
        <v>0</v>
      </c>
      <c r="J12" s="53" t="e">
        <f t="shared" si="0"/>
        <v>#DIV/0!</v>
      </c>
      <c r="K12" s="53" t="e">
        <f t="shared" si="1"/>
        <v>#DIV/0!</v>
      </c>
      <c r="L12" s="45"/>
    </row>
    <row r="13" spans="1:12" ht="15" thickBot="1">
      <c r="A13" s="114"/>
      <c r="B13" s="114"/>
      <c r="C13" s="114"/>
      <c r="D13" s="115"/>
      <c r="E13" s="112"/>
      <c r="F13" s="113"/>
      <c r="G13" s="113"/>
      <c r="H13" s="113"/>
      <c r="I13" s="113"/>
      <c r="J13" s="113"/>
      <c r="K13" s="113"/>
      <c r="L13" s="45"/>
    </row>
    <row r="14" spans="1:12" ht="30" customHeight="1" thickBot="1">
      <c r="A14" s="50">
        <v>5</v>
      </c>
      <c r="B14" s="50"/>
      <c r="C14" s="50"/>
      <c r="D14" s="51" t="s">
        <v>112</v>
      </c>
      <c r="E14" s="47">
        <v>0</v>
      </c>
      <c r="F14" s="48">
        <v>0</v>
      </c>
      <c r="G14" s="47">
        <v>0</v>
      </c>
      <c r="H14" s="48">
        <v>0</v>
      </c>
      <c r="I14" s="48">
        <v>0</v>
      </c>
      <c r="J14" s="53" t="e">
        <f t="shared" si="0"/>
        <v>#DIV/0!</v>
      </c>
      <c r="K14" s="53" t="e">
        <f t="shared" si="1"/>
        <v>#DIV/0!</v>
      </c>
      <c r="L14" s="45"/>
    </row>
    <row r="15" spans="1:12" ht="30" customHeight="1" thickBot="1">
      <c r="A15" s="49"/>
      <c r="B15" s="49">
        <v>54</v>
      </c>
      <c r="C15" s="49"/>
      <c r="D15" s="52" t="s">
        <v>113</v>
      </c>
      <c r="E15" s="47">
        <v>0</v>
      </c>
      <c r="F15" s="48">
        <v>0</v>
      </c>
      <c r="G15" s="47">
        <v>0</v>
      </c>
      <c r="H15" s="48">
        <v>0</v>
      </c>
      <c r="I15" s="48">
        <v>0</v>
      </c>
      <c r="J15" s="53" t="e">
        <f t="shared" si="0"/>
        <v>#DIV/0!</v>
      </c>
      <c r="K15" s="53" t="e">
        <f t="shared" si="1"/>
        <v>#DIV/0!</v>
      </c>
      <c r="L15" s="54"/>
    </row>
    <row r="16" spans="1:12" ht="30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54"/>
    </row>
    <row r="17" spans="1:12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54"/>
    </row>
    <row r="18" spans="1:12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54"/>
    </row>
    <row r="19" spans="1:12" ht="30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54"/>
    </row>
    <row r="20" spans="1:12" ht="30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54"/>
    </row>
    <row r="21" spans="1:12" ht="30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54"/>
    </row>
    <row r="22" spans="1:12" ht="30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54"/>
    </row>
    <row r="23" spans="1:12" ht="30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54"/>
    </row>
    <row r="24" spans="1:12" ht="30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54"/>
    </row>
    <row r="25" spans="1:12" ht="30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54"/>
    </row>
    <row r="26" spans="1:12" ht="30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30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 ht="30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 ht="30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 ht="30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30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 ht="30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30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 ht="30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ht="30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 ht="30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ht="30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 ht="30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 ht="30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30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 ht="30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30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30" customHeight="1">
      <c r="L43" s="45"/>
    </row>
    <row r="44" spans="1:12" ht="30" customHeight="1">
      <c r="L44" s="45"/>
    </row>
    <row r="45" spans="1:12" ht="30" customHeight="1">
      <c r="L45" s="45"/>
    </row>
    <row r="46" spans="1:12" ht="30" customHeight="1">
      <c r="L46" s="45"/>
    </row>
    <row r="47" spans="1:12" ht="30" customHeight="1">
      <c r="L47" s="45"/>
    </row>
    <row r="48" spans="1:12" ht="30" customHeight="1">
      <c r="L48" s="45"/>
    </row>
    <row r="49" spans="12:12" ht="30" customHeight="1">
      <c r="L49" s="45"/>
    </row>
    <row r="50" spans="12:12" ht="30" customHeight="1">
      <c r="L50" s="45"/>
    </row>
    <row r="51" spans="12:12" ht="30" customHeight="1">
      <c r="L51" s="45"/>
    </row>
    <row r="52" spans="12:12" ht="30" customHeight="1"/>
    <row r="53" spans="12:12" ht="30" customHeight="1"/>
    <row r="54" spans="12:12" ht="30" customHeight="1"/>
    <row r="55" spans="12:12" ht="30" customHeight="1"/>
    <row r="56" spans="12:12" ht="30" customHeight="1"/>
    <row r="57" spans="12:12" ht="30" customHeight="1"/>
    <row r="58" spans="12:12" ht="30" customHeight="1"/>
    <row r="59" spans="12:12" ht="30" customHeight="1"/>
  </sheetData>
  <mergeCells count="7">
    <mergeCell ref="A7:D7"/>
    <mergeCell ref="A2:K2"/>
    <mergeCell ref="A3:K3"/>
    <mergeCell ref="A1:K1"/>
    <mergeCell ref="A6:K6"/>
    <mergeCell ref="A4:K4"/>
    <mergeCell ref="A5:K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J9:K10 J12:K12 J14:K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BC08-8730-4117-96D8-1794A884B16C}">
  <sheetPr>
    <pageSetUpPr fitToPage="1"/>
  </sheetPr>
  <dimension ref="A1:J172"/>
  <sheetViews>
    <sheetView tabSelected="1" workbookViewId="0">
      <selection activeCell="A163" sqref="A163"/>
    </sheetView>
  </sheetViews>
  <sheetFormatPr defaultRowHeight="14.4"/>
  <cols>
    <col min="1" max="1" width="10.109375" bestFit="1" customWidth="1"/>
    <col min="2" max="2" width="54.21875" bestFit="1" customWidth="1"/>
    <col min="3" max="7" width="14.77734375" customWidth="1"/>
    <col min="8" max="9" width="9.33203125" bestFit="1" customWidth="1"/>
  </cols>
  <sheetData>
    <row r="1" spans="1:10" ht="16.2" thickBot="1">
      <c r="A1" s="278" t="s">
        <v>0</v>
      </c>
      <c r="B1" s="232"/>
      <c r="C1" s="232"/>
      <c r="D1" s="232"/>
      <c r="E1" s="232"/>
      <c r="F1" s="232"/>
      <c r="G1" s="232"/>
      <c r="H1" s="232"/>
      <c r="I1" s="234"/>
    </row>
    <row r="2" spans="1:10" ht="16.2" thickBot="1">
      <c r="A2" s="185" t="s">
        <v>209</v>
      </c>
      <c r="B2" s="232"/>
      <c r="C2" s="232"/>
      <c r="D2" s="232"/>
      <c r="E2" s="232"/>
      <c r="F2" s="232"/>
      <c r="G2" s="232"/>
      <c r="H2" s="232"/>
      <c r="I2" s="234"/>
    </row>
    <row r="3" spans="1:10" ht="16.2" customHeight="1" thickBot="1">
      <c r="A3" s="185" t="s">
        <v>1</v>
      </c>
      <c r="B3" s="233"/>
      <c r="C3" s="233"/>
      <c r="D3" s="233"/>
      <c r="E3" s="233"/>
      <c r="F3" s="233"/>
      <c r="G3" s="233"/>
      <c r="H3" s="233"/>
      <c r="I3" s="234"/>
    </row>
    <row r="4" spans="1:10" ht="15" thickBot="1">
      <c r="A4" s="283">
        <v>1</v>
      </c>
      <c r="B4" s="284"/>
      <c r="C4" s="146">
        <v>2</v>
      </c>
      <c r="D4" s="146">
        <v>3</v>
      </c>
      <c r="E4" s="146">
        <v>4</v>
      </c>
      <c r="F4" s="146">
        <v>5</v>
      </c>
      <c r="G4" s="147">
        <v>6</v>
      </c>
      <c r="H4" s="121" t="s">
        <v>96</v>
      </c>
      <c r="I4" s="121" t="s">
        <v>97</v>
      </c>
      <c r="J4" s="44"/>
    </row>
    <row r="5" spans="1:10" ht="27" thickBot="1">
      <c r="A5" s="281"/>
      <c r="B5" s="282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41" t="s">
        <v>98</v>
      </c>
      <c r="I5" s="41" t="s">
        <v>98</v>
      </c>
    </row>
    <row r="6" spans="1:10" ht="16.2" thickBot="1">
      <c r="A6" s="281" t="s">
        <v>0</v>
      </c>
      <c r="B6" s="282"/>
      <c r="C6" s="2">
        <f>SUM(C7+0)</f>
        <v>636542.87</v>
      </c>
      <c r="D6" s="2">
        <f t="shared" ref="D6:G6" si="0">SUM(D7+0)</f>
        <v>798965.3</v>
      </c>
      <c r="E6" s="2">
        <f t="shared" si="0"/>
        <v>888434.17999999993</v>
      </c>
      <c r="F6" s="2">
        <f t="shared" si="0"/>
        <v>888434.17999999993</v>
      </c>
      <c r="G6" s="2">
        <f t="shared" si="0"/>
        <v>870672.75</v>
      </c>
      <c r="H6" s="42">
        <f t="shared" ref="H6:H69" si="1">E6/C6*100</f>
        <v>139.57177463946772</v>
      </c>
      <c r="I6" s="42">
        <f>E6/D6*100</f>
        <v>111.1980933339658</v>
      </c>
    </row>
    <row r="7" spans="1:10" ht="16.2" thickBot="1">
      <c r="A7" s="281" t="s">
        <v>7</v>
      </c>
      <c r="B7" s="282"/>
      <c r="C7" s="2">
        <f t="shared" ref="C7:G7" si="2">SUM(C8:C17)</f>
        <v>636542.87</v>
      </c>
      <c r="D7" s="2">
        <f t="shared" si="2"/>
        <v>798965.3</v>
      </c>
      <c r="E7" s="2">
        <f t="shared" si="2"/>
        <v>888434.17999999993</v>
      </c>
      <c r="F7" s="2">
        <f t="shared" si="2"/>
        <v>888434.17999999993</v>
      </c>
      <c r="G7" s="2">
        <f t="shared" si="2"/>
        <v>870672.75</v>
      </c>
      <c r="H7" s="42">
        <f t="shared" si="1"/>
        <v>139.57177463946772</v>
      </c>
      <c r="I7" s="42">
        <f t="shared" ref="I7:I70" si="3">E7/D7*100</f>
        <v>111.1980933339658</v>
      </c>
    </row>
    <row r="8" spans="1:10" ht="16.2" thickBot="1">
      <c r="A8" s="35">
        <v>1</v>
      </c>
      <c r="B8" s="3" t="s">
        <v>8</v>
      </c>
      <c r="C8" s="4">
        <f>SUM(C19+0)</f>
        <v>6066.96</v>
      </c>
      <c r="D8" s="4">
        <f t="shared" ref="D8:G8" si="4">SUM(D19+0)</f>
        <v>16372.57</v>
      </c>
      <c r="E8" s="4">
        <f t="shared" si="4"/>
        <v>33944.639999999999</v>
      </c>
      <c r="F8" s="4">
        <f t="shared" si="4"/>
        <v>33944.639999999999</v>
      </c>
      <c r="G8" s="4">
        <f t="shared" si="4"/>
        <v>23761.25</v>
      </c>
      <c r="H8" s="43">
        <f t="shared" si="1"/>
        <v>559.49998022073657</v>
      </c>
      <c r="I8" s="43">
        <f t="shared" si="3"/>
        <v>207.32627803698503</v>
      </c>
    </row>
    <row r="9" spans="1:10" ht="16.2" thickBot="1">
      <c r="A9" s="35">
        <v>19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3" t="e">
        <f t="shared" si="1"/>
        <v>#DIV/0!</v>
      </c>
      <c r="I9" s="43" t="e">
        <f t="shared" si="3"/>
        <v>#DIV/0!</v>
      </c>
    </row>
    <row r="10" spans="1:10" ht="16.2" thickBot="1">
      <c r="A10" s="35">
        <v>3</v>
      </c>
      <c r="B10" s="5" t="s">
        <v>10</v>
      </c>
      <c r="C10" s="6">
        <f t="shared" ref="C10:G10" si="5">C49+0</f>
        <v>3.17</v>
      </c>
      <c r="D10" s="6">
        <f t="shared" si="5"/>
        <v>10</v>
      </c>
      <c r="E10" s="6">
        <f t="shared" si="5"/>
        <v>2510</v>
      </c>
      <c r="F10" s="6">
        <f t="shared" si="5"/>
        <v>2510</v>
      </c>
      <c r="G10" s="6">
        <f t="shared" si="5"/>
        <v>2510</v>
      </c>
      <c r="H10" s="43">
        <f t="shared" si="1"/>
        <v>79179.810725552059</v>
      </c>
      <c r="I10" s="43">
        <f t="shared" si="3"/>
        <v>25100</v>
      </c>
    </row>
    <row r="11" spans="1:10" ht="16.2" thickBot="1">
      <c r="A11" s="35">
        <v>39</v>
      </c>
      <c r="B11" s="3" t="s">
        <v>11</v>
      </c>
      <c r="C11" s="6">
        <f t="shared" ref="C11:G11" si="6">C55+0</f>
        <v>0</v>
      </c>
      <c r="D11" s="6">
        <f t="shared" si="6"/>
        <v>110.93</v>
      </c>
      <c r="E11" s="6">
        <f t="shared" si="6"/>
        <v>0</v>
      </c>
      <c r="F11" s="6">
        <f t="shared" si="6"/>
        <v>0</v>
      </c>
      <c r="G11" s="6">
        <f t="shared" si="6"/>
        <v>0</v>
      </c>
      <c r="H11" s="43" t="e">
        <f t="shared" si="1"/>
        <v>#DIV/0!</v>
      </c>
      <c r="I11" s="43">
        <f t="shared" si="3"/>
        <v>0</v>
      </c>
    </row>
    <row r="12" spans="1:10" ht="16.2" thickBot="1">
      <c r="A12" s="35">
        <v>4</v>
      </c>
      <c r="B12" s="5" t="s">
        <v>12</v>
      </c>
      <c r="C12" s="6">
        <f>C61+C69+C86</f>
        <v>75509.040000000023</v>
      </c>
      <c r="D12" s="6">
        <f>D61+D69+D86</f>
        <v>75928.310000000012</v>
      </c>
      <c r="E12" s="6">
        <f>E61+E69+E86</f>
        <v>75087.820000000007</v>
      </c>
      <c r="F12" s="6">
        <f>F61+F69+F86</f>
        <v>75087.820000000007</v>
      </c>
      <c r="G12" s="6">
        <f>G61+G69+G86</f>
        <v>75087.820000000007</v>
      </c>
      <c r="H12" s="43">
        <f t="shared" si="1"/>
        <v>99.442159508318454</v>
      </c>
      <c r="I12" s="43">
        <f t="shared" si="3"/>
        <v>98.893047929026736</v>
      </c>
    </row>
    <row r="13" spans="1:10" ht="16.2" thickBot="1">
      <c r="A13" s="35">
        <v>49</v>
      </c>
      <c r="B13" s="3" t="s">
        <v>13</v>
      </c>
      <c r="C13" s="6">
        <f>C62+0</f>
        <v>1265.49</v>
      </c>
      <c r="D13" s="6">
        <f t="shared" ref="D13:G13" si="7">D91+0</f>
        <v>0</v>
      </c>
      <c r="E13" s="6">
        <f t="shared" si="7"/>
        <v>0</v>
      </c>
      <c r="F13" s="6">
        <f t="shared" si="7"/>
        <v>0</v>
      </c>
      <c r="G13" s="6">
        <f t="shared" si="7"/>
        <v>0</v>
      </c>
      <c r="H13" s="43">
        <f t="shared" si="1"/>
        <v>0</v>
      </c>
      <c r="I13" s="43" t="e">
        <f t="shared" si="3"/>
        <v>#DIV/0!</v>
      </c>
    </row>
    <row r="14" spans="1:10" ht="16.2" thickBot="1">
      <c r="A14" s="35">
        <v>5</v>
      </c>
      <c r="B14" s="5" t="s">
        <v>14</v>
      </c>
      <c r="C14" s="6">
        <f>C97+C103+C106+C118</f>
        <v>552547</v>
      </c>
      <c r="D14" s="6">
        <f t="shared" ref="D14:G14" si="8">D97+D106+D118</f>
        <v>706404.2</v>
      </c>
      <c r="E14" s="6">
        <f t="shared" si="8"/>
        <v>776891.72</v>
      </c>
      <c r="F14" s="6">
        <f t="shared" si="8"/>
        <v>776891.72</v>
      </c>
      <c r="G14" s="6">
        <f t="shared" si="8"/>
        <v>769313.67999999993</v>
      </c>
      <c r="H14" s="43">
        <f t="shared" si="1"/>
        <v>140.60192526608594</v>
      </c>
      <c r="I14" s="43">
        <f t="shared" si="3"/>
        <v>109.97835516832997</v>
      </c>
    </row>
    <row r="15" spans="1:10" ht="16.2" thickBot="1">
      <c r="A15" s="35">
        <v>59</v>
      </c>
      <c r="B15" s="3" t="s">
        <v>15</v>
      </c>
      <c r="C15" s="6">
        <f t="shared" ref="C15:G15" si="9">C140+C146+C152+C160</f>
        <v>1151.21</v>
      </c>
      <c r="D15" s="6">
        <f t="shared" si="9"/>
        <v>139.29</v>
      </c>
      <c r="E15" s="6">
        <f t="shared" si="9"/>
        <v>0</v>
      </c>
      <c r="F15" s="6">
        <f t="shared" si="9"/>
        <v>0</v>
      </c>
      <c r="G15" s="6">
        <f t="shared" si="9"/>
        <v>0</v>
      </c>
      <c r="H15" s="43">
        <f t="shared" si="1"/>
        <v>0</v>
      </c>
      <c r="I15" s="43">
        <f t="shared" si="3"/>
        <v>0</v>
      </c>
    </row>
    <row r="16" spans="1:10" ht="16.2" thickBot="1">
      <c r="A16" s="35">
        <v>6</v>
      </c>
      <c r="B16" s="7" t="s">
        <v>16</v>
      </c>
      <c r="C16" s="6">
        <f t="shared" ref="C16:G16" si="10">SUM(C167+0)</f>
        <v>0</v>
      </c>
      <c r="D16" s="6">
        <f t="shared" si="10"/>
        <v>0</v>
      </c>
      <c r="E16" s="6">
        <f t="shared" si="10"/>
        <v>0</v>
      </c>
      <c r="F16" s="6">
        <f t="shared" si="10"/>
        <v>0</v>
      </c>
      <c r="G16" s="6">
        <f t="shared" si="10"/>
        <v>0</v>
      </c>
      <c r="H16" s="43" t="e">
        <f t="shared" si="1"/>
        <v>#DIV/0!</v>
      </c>
      <c r="I16" s="43" t="e">
        <f t="shared" si="3"/>
        <v>#DIV/0!</v>
      </c>
    </row>
    <row r="17" spans="1:9" ht="16.2" thickBot="1">
      <c r="A17" s="35">
        <v>69</v>
      </c>
      <c r="B17" s="7" t="s">
        <v>17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43" t="e">
        <f t="shared" si="1"/>
        <v>#DIV/0!</v>
      </c>
      <c r="I17" s="43" t="e">
        <f t="shared" si="3"/>
        <v>#DIV/0!</v>
      </c>
    </row>
    <row r="18" spans="1:9" ht="16.2" thickBot="1">
      <c r="A18" s="279"/>
      <c r="B18" s="280"/>
      <c r="C18" s="8"/>
      <c r="D18" s="8"/>
      <c r="E18" s="8"/>
      <c r="F18" s="8"/>
      <c r="G18" s="8"/>
      <c r="H18" s="8"/>
      <c r="I18" s="8"/>
    </row>
    <row r="19" spans="1:9" ht="16.2" thickBot="1">
      <c r="A19" s="36" t="s">
        <v>18</v>
      </c>
      <c r="B19" s="9" t="s">
        <v>19</v>
      </c>
      <c r="C19" s="10">
        <f t="shared" ref="C19:G19" si="11">SUM(C20+0)</f>
        <v>6066.96</v>
      </c>
      <c r="D19" s="10">
        <f t="shared" si="11"/>
        <v>16372.57</v>
      </c>
      <c r="E19" s="10">
        <f t="shared" si="11"/>
        <v>33944.639999999999</v>
      </c>
      <c r="F19" s="10">
        <f t="shared" si="11"/>
        <v>33944.639999999999</v>
      </c>
      <c r="G19" s="10">
        <f t="shared" si="11"/>
        <v>23761.25</v>
      </c>
      <c r="H19" s="43">
        <f t="shared" si="1"/>
        <v>559.49998022073657</v>
      </c>
      <c r="I19" s="43">
        <f t="shared" si="3"/>
        <v>207.32627803698503</v>
      </c>
    </row>
    <row r="20" spans="1:9" ht="16.2" thickBot="1">
      <c r="A20" s="36" t="s">
        <v>20</v>
      </c>
      <c r="B20" s="9" t="s">
        <v>19</v>
      </c>
      <c r="C20" s="11">
        <f>SUM(C21+C39)</f>
        <v>6066.96</v>
      </c>
      <c r="D20" s="11">
        <f t="shared" ref="D20:G20" si="12">SUM(D21+D39)</f>
        <v>16372.57</v>
      </c>
      <c r="E20" s="11">
        <f t="shared" si="12"/>
        <v>33944.639999999999</v>
      </c>
      <c r="F20" s="11">
        <f t="shared" si="12"/>
        <v>33944.639999999999</v>
      </c>
      <c r="G20" s="11">
        <f t="shared" si="12"/>
        <v>23761.25</v>
      </c>
      <c r="H20" s="43">
        <f t="shared" si="1"/>
        <v>559.49998022073657</v>
      </c>
      <c r="I20" s="43">
        <f t="shared" si="3"/>
        <v>207.32627803698503</v>
      </c>
    </row>
    <row r="21" spans="1:9" ht="16.2" thickBot="1">
      <c r="A21" s="37" t="s">
        <v>21</v>
      </c>
      <c r="B21" s="12" t="s">
        <v>22</v>
      </c>
      <c r="C21" s="13">
        <f>SUM(C22+C25+C29+C32+C35)</f>
        <v>3898.83</v>
      </c>
      <c r="D21" s="13">
        <f t="shared" ref="D21:G21" si="13">SUM(D22+D25+D29+D32+D35)</f>
        <v>15125.07</v>
      </c>
      <c r="E21" s="13">
        <f t="shared" si="13"/>
        <v>33944.639999999999</v>
      </c>
      <c r="F21" s="13">
        <f t="shared" si="13"/>
        <v>33944.639999999999</v>
      </c>
      <c r="G21" s="13">
        <f t="shared" si="13"/>
        <v>23761.25</v>
      </c>
      <c r="H21" s="43">
        <f t="shared" si="1"/>
        <v>870.63657558806096</v>
      </c>
      <c r="I21" s="43">
        <f t="shared" si="3"/>
        <v>224.42633323349907</v>
      </c>
    </row>
    <row r="22" spans="1:9" ht="16.2" thickBot="1">
      <c r="A22" s="38" t="s">
        <v>23</v>
      </c>
      <c r="B22" s="15" t="s">
        <v>24</v>
      </c>
      <c r="C22" s="16">
        <f t="shared" ref="C22" si="14">SUM(C24+0)</f>
        <v>398</v>
      </c>
      <c r="D22" s="16">
        <f t="shared" ref="D22:G22" si="15">SUM(D24+0)</f>
        <v>1024.56</v>
      </c>
      <c r="E22" s="16">
        <f t="shared" si="15"/>
        <v>0</v>
      </c>
      <c r="F22" s="16">
        <f t="shared" si="15"/>
        <v>0</v>
      </c>
      <c r="G22" s="16">
        <f t="shared" si="15"/>
        <v>0</v>
      </c>
      <c r="H22" s="42">
        <f t="shared" si="1"/>
        <v>0</v>
      </c>
      <c r="I22" s="42">
        <f t="shared" si="3"/>
        <v>0</v>
      </c>
    </row>
    <row r="23" spans="1:9" ht="16.2" thickBot="1">
      <c r="A23" s="39">
        <v>3</v>
      </c>
      <c r="B23" s="18" t="s">
        <v>25</v>
      </c>
      <c r="C23" s="19">
        <f t="shared" ref="C23:G23" si="16">SUM(C24+0)</f>
        <v>398</v>
      </c>
      <c r="D23" s="19">
        <f t="shared" si="16"/>
        <v>1024.56</v>
      </c>
      <c r="E23" s="19">
        <f t="shared" si="16"/>
        <v>0</v>
      </c>
      <c r="F23" s="19">
        <f t="shared" si="16"/>
        <v>0</v>
      </c>
      <c r="G23" s="19">
        <f t="shared" si="16"/>
        <v>0</v>
      </c>
      <c r="H23" s="168">
        <f t="shared" si="1"/>
        <v>0</v>
      </c>
      <c r="I23" s="168">
        <f t="shared" si="3"/>
        <v>0</v>
      </c>
    </row>
    <row r="24" spans="1:9" ht="16.2" thickBot="1">
      <c r="A24" s="40">
        <v>32</v>
      </c>
      <c r="B24" s="21" t="s">
        <v>26</v>
      </c>
      <c r="C24" s="22">
        <v>398</v>
      </c>
      <c r="D24" s="22">
        <v>1024.56</v>
      </c>
      <c r="E24" s="22">
        <v>0</v>
      </c>
      <c r="F24" s="22">
        <v>0</v>
      </c>
      <c r="G24" s="22">
        <v>0</v>
      </c>
      <c r="H24" s="133">
        <f t="shared" si="1"/>
        <v>0</v>
      </c>
      <c r="I24" s="133">
        <f t="shared" si="3"/>
        <v>0</v>
      </c>
    </row>
    <row r="25" spans="1:9" ht="16.2" thickBot="1">
      <c r="A25" s="38" t="s">
        <v>27</v>
      </c>
      <c r="B25" s="15" t="s">
        <v>28</v>
      </c>
      <c r="C25" s="16">
        <f>0+C26</f>
        <v>1260.4099999999999</v>
      </c>
      <c r="D25" s="16">
        <f t="shared" ref="D25:G25" si="17">0+D26</f>
        <v>3807</v>
      </c>
      <c r="E25" s="16">
        <f t="shared" si="17"/>
        <v>12383.41</v>
      </c>
      <c r="F25" s="16">
        <f t="shared" si="17"/>
        <v>12383.41</v>
      </c>
      <c r="G25" s="16">
        <f t="shared" si="17"/>
        <v>8668.39</v>
      </c>
      <c r="H25" s="42">
        <f t="shared" si="1"/>
        <v>982.49061813219521</v>
      </c>
      <c r="I25" s="42">
        <f t="shared" si="3"/>
        <v>325.28001050696088</v>
      </c>
    </row>
    <row r="26" spans="1:9" ht="16.2" thickBot="1">
      <c r="A26" s="17">
        <v>3</v>
      </c>
      <c r="B26" s="18" t="s">
        <v>25</v>
      </c>
      <c r="C26" s="19">
        <f>C27+C28</f>
        <v>1260.4099999999999</v>
      </c>
      <c r="D26" s="19">
        <f t="shared" ref="D26:G26" si="18">D27+D28</f>
        <v>3807</v>
      </c>
      <c r="E26" s="19">
        <f t="shared" si="18"/>
        <v>12383.41</v>
      </c>
      <c r="F26" s="19">
        <f t="shared" si="18"/>
        <v>12383.41</v>
      </c>
      <c r="G26" s="19">
        <f t="shared" si="18"/>
        <v>8668.39</v>
      </c>
      <c r="H26" s="168">
        <f t="shared" si="1"/>
        <v>982.49061813219521</v>
      </c>
      <c r="I26" s="168">
        <f t="shared" si="3"/>
        <v>325.28001050696088</v>
      </c>
    </row>
    <row r="27" spans="1:9" ht="16.2" thickBot="1">
      <c r="A27" s="20">
        <v>31</v>
      </c>
      <c r="B27" s="21" t="s">
        <v>29</v>
      </c>
      <c r="C27" s="23">
        <v>998.16</v>
      </c>
      <c r="D27" s="23">
        <v>2100</v>
      </c>
      <c r="E27" s="23">
        <v>10623.41</v>
      </c>
      <c r="F27" s="23">
        <v>10623.41</v>
      </c>
      <c r="G27" s="23">
        <v>7436.39</v>
      </c>
      <c r="H27" s="133">
        <f t="shared" si="1"/>
        <v>1064.2993107317463</v>
      </c>
      <c r="I27" s="133">
        <f t="shared" si="3"/>
        <v>505.87666666666661</v>
      </c>
    </row>
    <row r="28" spans="1:9" ht="16.2" thickBot="1">
      <c r="A28" s="20">
        <v>32</v>
      </c>
      <c r="B28" s="21" t="s">
        <v>26</v>
      </c>
      <c r="C28" s="22">
        <v>262.25</v>
      </c>
      <c r="D28" s="22">
        <v>1707</v>
      </c>
      <c r="E28" s="22">
        <v>1760</v>
      </c>
      <c r="F28" s="22">
        <v>1760</v>
      </c>
      <c r="G28" s="22">
        <v>1232</v>
      </c>
      <c r="H28" s="133">
        <f t="shared" si="1"/>
        <v>671.11534795042894</v>
      </c>
      <c r="I28" s="133">
        <f t="shared" si="3"/>
        <v>103.10486233157587</v>
      </c>
    </row>
    <row r="29" spans="1:9" ht="16.2" thickBot="1">
      <c r="A29" s="14" t="s">
        <v>30</v>
      </c>
      <c r="B29" s="15" t="s">
        <v>31</v>
      </c>
      <c r="C29" s="16">
        <f t="shared" ref="C29" si="19">SUM(C31+0)</f>
        <v>983.61</v>
      </c>
      <c r="D29" s="16">
        <f t="shared" ref="D29:G29" si="20">SUM(D31+0)</f>
        <v>0</v>
      </c>
      <c r="E29" s="16">
        <f t="shared" si="20"/>
        <v>0</v>
      </c>
      <c r="F29" s="16">
        <f t="shared" si="20"/>
        <v>0</v>
      </c>
      <c r="G29" s="16">
        <f t="shared" si="20"/>
        <v>0</v>
      </c>
      <c r="H29" s="42">
        <f t="shared" si="1"/>
        <v>0</v>
      </c>
      <c r="I29" s="42" t="e">
        <f t="shared" si="3"/>
        <v>#DIV/0!</v>
      </c>
    </row>
    <row r="30" spans="1:9" ht="16.2" thickBot="1">
      <c r="A30" s="17">
        <v>3</v>
      </c>
      <c r="B30" s="18" t="s">
        <v>25</v>
      </c>
      <c r="C30" s="19">
        <f>SUM(C31+0)</f>
        <v>983.61</v>
      </c>
      <c r="D30" s="19">
        <v>0</v>
      </c>
      <c r="E30" s="19">
        <v>0</v>
      </c>
      <c r="F30" s="19">
        <v>0</v>
      </c>
      <c r="G30" s="19">
        <v>0</v>
      </c>
      <c r="H30" s="168">
        <f t="shared" si="1"/>
        <v>0</v>
      </c>
      <c r="I30" s="168" t="e">
        <f t="shared" si="3"/>
        <v>#DIV/0!</v>
      </c>
    </row>
    <row r="31" spans="1:9" ht="16.2" thickBot="1">
      <c r="A31" s="20">
        <v>31</v>
      </c>
      <c r="B31" s="21" t="s">
        <v>29</v>
      </c>
      <c r="C31" s="22">
        <v>983.61</v>
      </c>
      <c r="D31" s="22">
        <v>0</v>
      </c>
      <c r="E31" s="22">
        <v>0</v>
      </c>
      <c r="F31" s="22">
        <v>0</v>
      </c>
      <c r="G31" s="22">
        <v>0</v>
      </c>
      <c r="H31" s="133">
        <f t="shared" si="1"/>
        <v>0</v>
      </c>
      <c r="I31" s="133" t="e">
        <f t="shared" si="3"/>
        <v>#DIV/0!</v>
      </c>
    </row>
    <row r="32" spans="1:9" ht="16.2" thickBot="1">
      <c r="A32" s="14" t="s">
        <v>30</v>
      </c>
      <c r="B32" s="15" t="s">
        <v>32</v>
      </c>
      <c r="C32" s="16">
        <f t="shared" ref="C32:G32" si="21">SUM(C34+0)</f>
        <v>1256.81</v>
      </c>
      <c r="D32" s="16">
        <f t="shared" si="21"/>
        <v>6763.63</v>
      </c>
      <c r="E32" s="16">
        <f t="shared" si="21"/>
        <v>0</v>
      </c>
      <c r="F32" s="16">
        <f t="shared" si="21"/>
        <v>0</v>
      </c>
      <c r="G32" s="16">
        <f t="shared" si="21"/>
        <v>0</v>
      </c>
      <c r="H32" s="42">
        <f t="shared" si="1"/>
        <v>0</v>
      </c>
      <c r="I32" s="42">
        <f t="shared" si="3"/>
        <v>0</v>
      </c>
    </row>
    <row r="33" spans="1:9" ht="16.2" thickBot="1">
      <c r="A33" s="17">
        <v>3</v>
      </c>
      <c r="B33" s="18" t="s">
        <v>25</v>
      </c>
      <c r="C33" s="19">
        <f>SUM(C34+0)</f>
        <v>1256.81</v>
      </c>
      <c r="D33" s="19">
        <f t="shared" ref="D33:G33" si="22">SUM(D34+0)</f>
        <v>6763.63</v>
      </c>
      <c r="E33" s="19">
        <f t="shared" si="22"/>
        <v>0</v>
      </c>
      <c r="F33" s="19">
        <f t="shared" si="22"/>
        <v>0</v>
      </c>
      <c r="G33" s="19">
        <f t="shared" si="22"/>
        <v>0</v>
      </c>
      <c r="H33" s="168">
        <f t="shared" si="1"/>
        <v>0</v>
      </c>
      <c r="I33" s="168">
        <f t="shared" si="3"/>
        <v>0</v>
      </c>
    </row>
    <row r="34" spans="1:9" ht="16.2" thickBot="1">
      <c r="A34" s="20">
        <v>31</v>
      </c>
      <c r="B34" s="21" t="s">
        <v>29</v>
      </c>
      <c r="C34" s="22">
        <v>1256.81</v>
      </c>
      <c r="D34" s="22">
        <v>6763.63</v>
      </c>
      <c r="E34" s="22">
        <v>0</v>
      </c>
      <c r="F34" s="22">
        <v>0</v>
      </c>
      <c r="G34" s="22">
        <v>0</v>
      </c>
      <c r="H34" s="133">
        <f t="shared" si="1"/>
        <v>0</v>
      </c>
      <c r="I34" s="133">
        <f t="shared" si="3"/>
        <v>0</v>
      </c>
    </row>
    <row r="35" spans="1:9" ht="16.2" thickBot="1">
      <c r="A35" s="14" t="s">
        <v>68</v>
      </c>
      <c r="B35" s="15" t="s">
        <v>33</v>
      </c>
      <c r="C35" s="16">
        <f>C36+0</f>
        <v>0</v>
      </c>
      <c r="D35" s="16">
        <f>D36+0</f>
        <v>3529.88</v>
      </c>
      <c r="E35" s="16">
        <f>E36+0</f>
        <v>21561.23</v>
      </c>
      <c r="F35" s="16">
        <f t="shared" ref="F35:G35" si="23">F36+0</f>
        <v>21561.23</v>
      </c>
      <c r="G35" s="16">
        <f t="shared" si="23"/>
        <v>15092.86</v>
      </c>
      <c r="H35" s="42" t="e">
        <f t="shared" si="1"/>
        <v>#DIV/0!</v>
      </c>
      <c r="I35" s="42">
        <f t="shared" si="3"/>
        <v>610.82048114950078</v>
      </c>
    </row>
    <row r="36" spans="1:9" ht="16.2" thickBot="1">
      <c r="A36" s="24">
        <v>3</v>
      </c>
      <c r="B36" s="18" t="s">
        <v>25</v>
      </c>
      <c r="C36" s="19">
        <f>C37+C38</f>
        <v>0</v>
      </c>
      <c r="D36" s="19">
        <f>D37+D38</f>
        <v>3529.88</v>
      </c>
      <c r="E36" s="19">
        <f>E37+E38</f>
        <v>21561.23</v>
      </c>
      <c r="F36" s="19">
        <f t="shared" ref="F36:G36" si="24">F37+F38</f>
        <v>21561.23</v>
      </c>
      <c r="G36" s="19">
        <f t="shared" si="24"/>
        <v>15092.86</v>
      </c>
      <c r="H36" s="168" t="e">
        <f t="shared" si="1"/>
        <v>#DIV/0!</v>
      </c>
      <c r="I36" s="168">
        <f t="shared" si="3"/>
        <v>610.82048114950078</v>
      </c>
    </row>
    <row r="37" spans="1:9" ht="16.2" thickBot="1">
      <c r="A37" s="20">
        <v>31</v>
      </c>
      <c r="B37" s="21" t="s">
        <v>29</v>
      </c>
      <c r="C37" s="23">
        <v>0</v>
      </c>
      <c r="D37" s="23">
        <v>3529.88</v>
      </c>
      <c r="E37" s="23">
        <v>20592.2</v>
      </c>
      <c r="F37" s="23">
        <v>20592.2</v>
      </c>
      <c r="G37" s="23">
        <v>14414.54</v>
      </c>
      <c r="H37" s="133" t="e">
        <f t="shared" si="1"/>
        <v>#DIV/0!</v>
      </c>
      <c r="I37" s="133">
        <f t="shared" si="3"/>
        <v>583.36827314242976</v>
      </c>
    </row>
    <row r="38" spans="1:9" ht="16.2" thickBot="1">
      <c r="A38" s="20">
        <v>32</v>
      </c>
      <c r="B38" s="21" t="s">
        <v>26</v>
      </c>
      <c r="C38" s="22">
        <v>0</v>
      </c>
      <c r="D38" s="22">
        <v>0</v>
      </c>
      <c r="E38" s="22">
        <v>969.03</v>
      </c>
      <c r="F38" s="22">
        <v>969.03</v>
      </c>
      <c r="G38" s="22">
        <v>678.32</v>
      </c>
      <c r="H38" s="133" t="e">
        <f t="shared" si="1"/>
        <v>#DIV/0!</v>
      </c>
      <c r="I38" s="133" t="e">
        <f t="shared" si="3"/>
        <v>#DIV/0!</v>
      </c>
    </row>
    <row r="39" spans="1:9" ht="16.2" thickBot="1">
      <c r="A39" s="9" t="s">
        <v>34</v>
      </c>
      <c r="B39" s="12" t="s">
        <v>35</v>
      </c>
      <c r="C39" s="13">
        <f>SUM(C40+C43)</f>
        <v>2168.13</v>
      </c>
      <c r="D39" s="13">
        <f>SUM(D40+D43)</f>
        <v>1247.5</v>
      </c>
      <c r="E39" s="13">
        <v>0</v>
      </c>
      <c r="F39" s="13">
        <v>0</v>
      </c>
      <c r="G39" s="13">
        <v>0</v>
      </c>
      <c r="H39" s="43">
        <f t="shared" si="1"/>
        <v>0</v>
      </c>
      <c r="I39" s="43">
        <f t="shared" si="3"/>
        <v>0</v>
      </c>
    </row>
    <row r="40" spans="1:9" ht="16.2" thickBot="1">
      <c r="A40" s="14" t="s">
        <v>36</v>
      </c>
      <c r="B40" s="15" t="s">
        <v>37</v>
      </c>
      <c r="C40" s="16">
        <v>0</v>
      </c>
      <c r="D40" s="16">
        <f>SUM(D41+0)</f>
        <v>1247.5</v>
      </c>
      <c r="E40" s="16">
        <v>0</v>
      </c>
      <c r="F40" s="16">
        <v>0</v>
      </c>
      <c r="G40" s="16">
        <v>0</v>
      </c>
      <c r="H40" s="42" t="e">
        <f t="shared" si="1"/>
        <v>#DIV/0!</v>
      </c>
      <c r="I40" s="42">
        <f t="shared" si="3"/>
        <v>0</v>
      </c>
    </row>
    <row r="41" spans="1:9" ht="16.2" thickBot="1">
      <c r="A41" s="17">
        <v>3</v>
      </c>
      <c r="B41" s="18" t="s">
        <v>25</v>
      </c>
      <c r="C41" s="19">
        <f>C42+0</f>
        <v>0</v>
      </c>
      <c r="D41" s="19">
        <f>D42+0</f>
        <v>1247.5</v>
      </c>
      <c r="E41" s="19">
        <f>E42+0</f>
        <v>0</v>
      </c>
      <c r="F41" s="19">
        <f t="shared" ref="F41:G41" si="25">F42+0</f>
        <v>0</v>
      </c>
      <c r="G41" s="19">
        <f t="shared" si="25"/>
        <v>0</v>
      </c>
      <c r="H41" s="168" t="e">
        <f t="shared" si="1"/>
        <v>#DIV/0!</v>
      </c>
      <c r="I41" s="168">
        <f t="shared" si="3"/>
        <v>0</v>
      </c>
    </row>
    <row r="42" spans="1:9" ht="16.2" thickBot="1">
      <c r="A42" s="20">
        <v>32</v>
      </c>
      <c r="B42" s="21" t="s">
        <v>26</v>
      </c>
      <c r="C42" s="22">
        <v>0</v>
      </c>
      <c r="D42" s="22">
        <v>1247.5</v>
      </c>
      <c r="E42" s="22">
        <v>0</v>
      </c>
      <c r="F42" s="22">
        <v>0</v>
      </c>
      <c r="G42" s="22">
        <v>0</v>
      </c>
      <c r="H42" s="133" t="e">
        <f t="shared" si="1"/>
        <v>#DIV/0!</v>
      </c>
      <c r="I42" s="133">
        <f t="shared" si="3"/>
        <v>0</v>
      </c>
    </row>
    <row r="43" spans="1:9" ht="16.2" thickBot="1">
      <c r="A43" s="14" t="s">
        <v>38</v>
      </c>
      <c r="B43" s="15" t="s">
        <v>39</v>
      </c>
      <c r="C43" s="16">
        <f>C45+C47</f>
        <v>2168.13</v>
      </c>
      <c r="D43" s="16">
        <v>0</v>
      </c>
      <c r="E43" s="16">
        <v>0</v>
      </c>
      <c r="F43" s="16">
        <v>0</v>
      </c>
      <c r="G43" s="16">
        <v>0</v>
      </c>
      <c r="H43" s="42">
        <f t="shared" si="1"/>
        <v>0</v>
      </c>
      <c r="I43" s="42" t="e">
        <f t="shared" si="3"/>
        <v>#DIV/0!</v>
      </c>
    </row>
    <row r="44" spans="1:9" ht="16.2" thickBot="1">
      <c r="A44" s="17">
        <v>3</v>
      </c>
      <c r="B44" s="18" t="s">
        <v>25</v>
      </c>
      <c r="C44" s="19">
        <f>SUM(C45+0)</f>
        <v>1064.3900000000001</v>
      </c>
      <c r="D44" s="19">
        <v>0</v>
      </c>
      <c r="E44" s="19">
        <v>0</v>
      </c>
      <c r="F44" s="19">
        <v>0</v>
      </c>
      <c r="G44" s="19">
        <v>0</v>
      </c>
      <c r="H44" s="168">
        <f t="shared" si="1"/>
        <v>0</v>
      </c>
      <c r="I44" s="168" t="e">
        <f t="shared" si="3"/>
        <v>#DIV/0!</v>
      </c>
    </row>
    <row r="45" spans="1:9" ht="16.2" thickBot="1">
      <c r="A45" s="20">
        <v>32</v>
      </c>
      <c r="B45" s="21" t="s">
        <v>26</v>
      </c>
      <c r="C45" s="22">
        <v>1064.3900000000001</v>
      </c>
      <c r="D45" s="22">
        <v>0</v>
      </c>
      <c r="E45" s="22">
        <v>0</v>
      </c>
      <c r="F45" s="22">
        <v>0</v>
      </c>
      <c r="G45" s="22">
        <v>0</v>
      </c>
      <c r="H45" s="133">
        <f t="shared" si="1"/>
        <v>0</v>
      </c>
      <c r="I45" s="133" t="e">
        <f t="shared" si="3"/>
        <v>#DIV/0!</v>
      </c>
    </row>
    <row r="46" spans="1:9" ht="16.2" thickBot="1">
      <c r="A46" s="25">
        <v>4</v>
      </c>
      <c r="B46" s="26" t="s">
        <v>40</v>
      </c>
      <c r="C46" s="19">
        <f>SUM(C47+0)</f>
        <v>1103.74</v>
      </c>
      <c r="D46" s="19">
        <v>0</v>
      </c>
      <c r="E46" s="19">
        <v>0</v>
      </c>
      <c r="F46" s="19">
        <v>0</v>
      </c>
      <c r="G46" s="19">
        <v>0</v>
      </c>
      <c r="H46" s="168">
        <f t="shared" si="1"/>
        <v>0</v>
      </c>
      <c r="I46" s="168" t="e">
        <f t="shared" si="3"/>
        <v>#DIV/0!</v>
      </c>
    </row>
    <row r="47" spans="1:9" ht="16.2" thickBot="1">
      <c r="A47" s="20">
        <v>42</v>
      </c>
      <c r="B47" s="21" t="s">
        <v>41</v>
      </c>
      <c r="C47" s="22">
        <v>1103.74</v>
      </c>
      <c r="D47" s="22">
        <v>0</v>
      </c>
      <c r="E47" s="22">
        <v>0</v>
      </c>
      <c r="F47" s="22">
        <v>0</v>
      </c>
      <c r="G47" s="22">
        <v>0</v>
      </c>
      <c r="H47" s="133">
        <f t="shared" si="1"/>
        <v>0</v>
      </c>
      <c r="I47" s="133" t="e">
        <f t="shared" si="3"/>
        <v>#DIV/0!</v>
      </c>
    </row>
    <row r="48" spans="1:9" ht="16.2" thickBot="1">
      <c r="A48" s="27" t="s">
        <v>42</v>
      </c>
      <c r="B48" s="9" t="s">
        <v>43</v>
      </c>
      <c r="C48" s="11">
        <f>SUM(C49+C55)</f>
        <v>3.17</v>
      </c>
      <c r="D48" s="11">
        <f>SUM(D49+D55)</f>
        <v>120.93</v>
      </c>
      <c r="E48" s="11">
        <f>SUM(E49+E55)</f>
        <v>2510</v>
      </c>
      <c r="F48" s="11">
        <f t="shared" ref="F48:G48" si="26">SUM(F49+F55)</f>
        <v>2510</v>
      </c>
      <c r="G48" s="11">
        <f t="shared" si="26"/>
        <v>2510</v>
      </c>
      <c r="H48" s="43">
        <f t="shared" si="1"/>
        <v>79179.810725552059</v>
      </c>
      <c r="I48" s="43">
        <f t="shared" si="3"/>
        <v>2075.5809145786816</v>
      </c>
    </row>
    <row r="49" spans="1:9" ht="16.2" thickBot="1">
      <c r="A49" s="9" t="s">
        <v>44</v>
      </c>
      <c r="B49" s="9" t="s">
        <v>43</v>
      </c>
      <c r="C49" s="11">
        <f>SUM(C50+0)</f>
        <v>3.17</v>
      </c>
      <c r="D49" s="11">
        <f>SUM(D50+0)</f>
        <v>10</v>
      </c>
      <c r="E49" s="11">
        <f>SUM(E50+0)</f>
        <v>2510</v>
      </c>
      <c r="F49" s="11">
        <f t="shared" ref="F49:G49" si="27">SUM(F50+0)</f>
        <v>2510</v>
      </c>
      <c r="G49" s="11">
        <f t="shared" si="27"/>
        <v>2510</v>
      </c>
      <c r="H49" s="43">
        <f t="shared" si="1"/>
        <v>79179.810725552059</v>
      </c>
      <c r="I49" s="43">
        <f t="shared" si="3"/>
        <v>25100</v>
      </c>
    </row>
    <row r="50" spans="1:9" ht="16.2" thickBot="1">
      <c r="A50" s="9" t="s">
        <v>34</v>
      </c>
      <c r="B50" s="12" t="s">
        <v>35</v>
      </c>
      <c r="C50" s="13">
        <f t="shared" ref="C50:G51" si="28">SUM(C51+0)</f>
        <v>3.17</v>
      </c>
      <c r="D50" s="13">
        <f t="shared" si="28"/>
        <v>10</v>
      </c>
      <c r="E50" s="13">
        <f t="shared" si="28"/>
        <v>2510</v>
      </c>
      <c r="F50" s="13">
        <f t="shared" si="28"/>
        <v>2510</v>
      </c>
      <c r="G50" s="13">
        <f t="shared" si="28"/>
        <v>2510</v>
      </c>
      <c r="H50" s="43">
        <f t="shared" si="1"/>
        <v>79179.810725552059</v>
      </c>
      <c r="I50" s="43">
        <f t="shared" si="3"/>
        <v>25100</v>
      </c>
    </row>
    <row r="51" spans="1:9" ht="16.2" thickBot="1">
      <c r="A51" s="14" t="s">
        <v>45</v>
      </c>
      <c r="B51" s="15" t="s">
        <v>46</v>
      </c>
      <c r="C51" s="16">
        <f t="shared" si="28"/>
        <v>3.17</v>
      </c>
      <c r="D51" s="16">
        <f t="shared" si="28"/>
        <v>10</v>
      </c>
      <c r="E51" s="16">
        <f t="shared" si="28"/>
        <v>2510</v>
      </c>
      <c r="F51" s="16">
        <f t="shared" si="28"/>
        <v>2510</v>
      </c>
      <c r="G51" s="16">
        <f t="shared" si="28"/>
        <v>2510</v>
      </c>
      <c r="H51" s="42">
        <f t="shared" si="1"/>
        <v>79179.810725552059</v>
      </c>
      <c r="I51" s="42">
        <f t="shared" si="3"/>
        <v>25100</v>
      </c>
    </row>
    <row r="52" spans="1:9" ht="16.2" thickBot="1">
      <c r="A52" s="17">
        <v>3</v>
      </c>
      <c r="B52" s="18" t="s">
        <v>25</v>
      </c>
      <c r="C52" s="28">
        <f>SUM(C53+C54)</f>
        <v>3.17</v>
      </c>
      <c r="D52" s="28">
        <f>SUM(D53+D54)</f>
        <v>10</v>
      </c>
      <c r="E52" s="28">
        <f>SUM(E53+E54)</f>
        <v>2510</v>
      </c>
      <c r="F52" s="28">
        <f t="shared" ref="F52:G52" si="29">SUM(F53+F54)</f>
        <v>2510</v>
      </c>
      <c r="G52" s="28">
        <f t="shared" si="29"/>
        <v>2510</v>
      </c>
      <c r="H52" s="168">
        <f t="shared" si="1"/>
        <v>79179.810725552059</v>
      </c>
      <c r="I52" s="168">
        <f t="shared" si="3"/>
        <v>25100</v>
      </c>
    </row>
    <row r="53" spans="1:9" ht="16.2" thickBot="1">
      <c r="A53" s="29">
        <v>32</v>
      </c>
      <c r="B53" s="30" t="s">
        <v>26</v>
      </c>
      <c r="C53" s="31">
        <v>3.17</v>
      </c>
      <c r="D53" s="31">
        <v>0</v>
      </c>
      <c r="E53" s="31">
        <v>2500</v>
      </c>
      <c r="F53" s="31">
        <v>2500</v>
      </c>
      <c r="G53" s="31">
        <v>2500</v>
      </c>
      <c r="H53" s="133">
        <f t="shared" si="1"/>
        <v>78864.353312302846</v>
      </c>
      <c r="I53" s="133" t="e">
        <f t="shared" si="3"/>
        <v>#DIV/0!</v>
      </c>
    </row>
    <row r="54" spans="1:9" ht="16.2" thickBot="1">
      <c r="A54" s="29">
        <v>34</v>
      </c>
      <c r="B54" s="30" t="s">
        <v>47</v>
      </c>
      <c r="C54" s="22">
        <v>0</v>
      </c>
      <c r="D54" s="22">
        <v>10</v>
      </c>
      <c r="E54" s="22">
        <v>10</v>
      </c>
      <c r="F54" s="22">
        <v>10</v>
      </c>
      <c r="G54" s="22">
        <v>10</v>
      </c>
      <c r="H54" s="133" t="e">
        <f t="shared" si="1"/>
        <v>#DIV/0!</v>
      </c>
      <c r="I54" s="133">
        <f t="shared" si="3"/>
        <v>100</v>
      </c>
    </row>
    <row r="55" spans="1:9" ht="16.2" thickBot="1">
      <c r="A55" s="9" t="s">
        <v>48</v>
      </c>
      <c r="B55" s="9" t="s">
        <v>49</v>
      </c>
      <c r="C55" s="11">
        <f>SUM(C56+0)</f>
        <v>0</v>
      </c>
      <c r="D55" s="11">
        <f>SUM(D56+0)</f>
        <v>110.93</v>
      </c>
      <c r="E55" s="11">
        <v>0</v>
      </c>
      <c r="F55" s="11">
        <f t="shared" ref="F55:G55" si="30">SUM(F56+0)</f>
        <v>0</v>
      </c>
      <c r="G55" s="11">
        <f t="shared" si="30"/>
        <v>0</v>
      </c>
      <c r="H55" s="43" t="e">
        <f t="shared" si="1"/>
        <v>#DIV/0!</v>
      </c>
      <c r="I55" s="43">
        <f t="shared" si="3"/>
        <v>0</v>
      </c>
    </row>
    <row r="56" spans="1:9" ht="16.2" thickBot="1">
      <c r="A56" s="9" t="s">
        <v>34</v>
      </c>
      <c r="B56" s="12" t="s">
        <v>35</v>
      </c>
      <c r="C56" s="13">
        <f t="shared" ref="C56:G58" si="31">SUM(C57+0)</f>
        <v>0</v>
      </c>
      <c r="D56" s="13">
        <f t="shared" si="31"/>
        <v>110.93</v>
      </c>
      <c r="E56" s="13">
        <f t="shared" si="31"/>
        <v>0</v>
      </c>
      <c r="F56" s="13">
        <f t="shared" si="31"/>
        <v>0</v>
      </c>
      <c r="G56" s="13">
        <f t="shared" si="31"/>
        <v>0</v>
      </c>
      <c r="H56" s="43" t="e">
        <f t="shared" si="1"/>
        <v>#DIV/0!</v>
      </c>
      <c r="I56" s="43">
        <f t="shared" si="3"/>
        <v>0</v>
      </c>
    </row>
    <row r="57" spans="1:9" ht="16.2" thickBot="1">
      <c r="A57" s="14" t="s">
        <v>45</v>
      </c>
      <c r="B57" s="15" t="s">
        <v>46</v>
      </c>
      <c r="C57" s="16">
        <f t="shared" si="31"/>
        <v>0</v>
      </c>
      <c r="D57" s="16">
        <f t="shared" si="31"/>
        <v>110.93</v>
      </c>
      <c r="E57" s="16">
        <f t="shared" si="31"/>
        <v>0</v>
      </c>
      <c r="F57" s="16">
        <f t="shared" si="31"/>
        <v>0</v>
      </c>
      <c r="G57" s="16">
        <f t="shared" si="31"/>
        <v>0</v>
      </c>
      <c r="H57" s="42" t="e">
        <f t="shared" si="1"/>
        <v>#DIV/0!</v>
      </c>
      <c r="I57" s="42">
        <f t="shared" si="3"/>
        <v>0</v>
      </c>
    </row>
    <row r="58" spans="1:9" ht="16.2" thickBot="1">
      <c r="A58" s="17">
        <v>3</v>
      </c>
      <c r="B58" s="18" t="s">
        <v>25</v>
      </c>
      <c r="C58" s="28">
        <f>SUM(C59+0)</f>
        <v>0</v>
      </c>
      <c r="D58" s="28">
        <f>SUM(D59+0)</f>
        <v>110.93</v>
      </c>
      <c r="E58" s="28">
        <f>SUM(E59+0)</f>
        <v>0</v>
      </c>
      <c r="F58" s="28">
        <f t="shared" si="31"/>
        <v>0</v>
      </c>
      <c r="G58" s="28">
        <f t="shared" si="31"/>
        <v>0</v>
      </c>
      <c r="H58" s="168" t="e">
        <f t="shared" si="1"/>
        <v>#DIV/0!</v>
      </c>
      <c r="I58" s="168">
        <f t="shared" si="3"/>
        <v>0</v>
      </c>
    </row>
    <row r="59" spans="1:9" ht="16.2" thickBot="1">
      <c r="A59" s="20">
        <v>32</v>
      </c>
      <c r="B59" s="21" t="s">
        <v>26</v>
      </c>
      <c r="C59" s="22">
        <v>0</v>
      </c>
      <c r="D59" s="22">
        <v>110.93</v>
      </c>
      <c r="E59" s="22">
        <v>0</v>
      </c>
      <c r="F59" s="22">
        <v>0</v>
      </c>
      <c r="G59" s="22">
        <v>0</v>
      </c>
      <c r="H59" s="133" t="e">
        <f t="shared" si="1"/>
        <v>#DIV/0!</v>
      </c>
      <c r="I59" s="133">
        <f t="shared" si="3"/>
        <v>0</v>
      </c>
    </row>
    <row r="60" spans="1:9" ht="16.2" thickBot="1">
      <c r="A60" s="9" t="s">
        <v>50</v>
      </c>
      <c r="B60" s="9" t="s">
        <v>51</v>
      </c>
      <c r="C60" s="11">
        <f>SUM(C61+C64+C69+C86+C91)</f>
        <v>76774.530000000028</v>
      </c>
      <c r="D60" s="11">
        <f>SUM(D61+D69+D86+D91)</f>
        <v>75928.310000000012</v>
      </c>
      <c r="E60" s="11">
        <f>SUM(E61+E69+E86+E91)</f>
        <v>75087.820000000007</v>
      </c>
      <c r="F60" s="11">
        <f>SUM(F61+F69+F86+F91)</f>
        <v>75087.820000000007</v>
      </c>
      <c r="G60" s="11">
        <f>SUM(G61+G69+G86+G91)</f>
        <v>75087.820000000007</v>
      </c>
      <c r="H60" s="43">
        <f t="shared" si="1"/>
        <v>97.803034417794521</v>
      </c>
      <c r="I60" s="43">
        <f t="shared" si="3"/>
        <v>98.893047929026736</v>
      </c>
    </row>
    <row r="61" spans="1:9" ht="16.2" thickBot="1">
      <c r="A61" s="9" t="s">
        <v>52</v>
      </c>
      <c r="B61" s="9" t="s">
        <v>51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43" t="e">
        <f t="shared" si="1"/>
        <v>#DIV/0!</v>
      </c>
      <c r="I61" s="43" t="e">
        <f t="shared" si="3"/>
        <v>#DIV/0!</v>
      </c>
    </row>
    <row r="62" spans="1:9" ht="16.2" thickBot="1">
      <c r="A62" s="9" t="s">
        <v>53</v>
      </c>
      <c r="B62" s="9" t="s">
        <v>54</v>
      </c>
      <c r="C62" s="11">
        <f>SUM(C63+0)</f>
        <v>1265.49</v>
      </c>
      <c r="D62" s="11">
        <v>0</v>
      </c>
      <c r="E62" s="11">
        <v>0</v>
      </c>
      <c r="F62" s="11">
        <v>0</v>
      </c>
      <c r="G62" s="11">
        <v>0</v>
      </c>
      <c r="H62" s="43">
        <f t="shared" si="1"/>
        <v>0</v>
      </c>
      <c r="I62" s="43" t="e">
        <f t="shared" si="3"/>
        <v>#DIV/0!</v>
      </c>
    </row>
    <row r="63" spans="1:9" ht="16.2" thickBot="1">
      <c r="A63" s="9" t="s">
        <v>34</v>
      </c>
      <c r="B63" s="12" t="s">
        <v>35</v>
      </c>
      <c r="C63" s="13">
        <f>SUM(C64+0)</f>
        <v>1265.49</v>
      </c>
      <c r="D63" s="13">
        <v>0</v>
      </c>
      <c r="E63" s="13">
        <v>0</v>
      </c>
      <c r="F63" s="13">
        <v>0</v>
      </c>
      <c r="G63" s="13">
        <v>0</v>
      </c>
      <c r="H63" s="43">
        <f t="shared" si="1"/>
        <v>0</v>
      </c>
      <c r="I63" s="43" t="e">
        <f t="shared" si="3"/>
        <v>#DIV/0!</v>
      </c>
    </row>
    <row r="64" spans="1:9" ht="16.2" thickBot="1">
      <c r="A64" s="14" t="s">
        <v>38</v>
      </c>
      <c r="B64" s="15" t="s">
        <v>39</v>
      </c>
      <c r="C64" s="16">
        <f>C66+C68</f>
        <v>1265.49</v>
      </c>
      <c r="D64" s="16">
        <v>0</v>
      </c>
      <c r="E64" s="16">
        <v>0</v>
      </c>
      <c r="F64" s="16">
        <v>0</v>
      </c>
      <c r="G64" s="16">
        <v>0</v>
      </c>
      <c r="H64" s="42">
        <f t="shared" si="1"/>
        <v>0</v>
      </c>
      <c r="I64" s="42" t="e">
        <f t="shared" si="3"/>
        <v>#DIV/0!</v>
      </c>
    </row>
    <row r="65" spans="1:9" ht="16.2" thickBot="1">
      <c r="A65" s="17">
        <v>3</v>
      </c>
      <c r="B65" s="18" t="s">
        <v>25</v>
      </c>
      <c r="C65" s="19">
        <f>SUM(C66+0)</f>
        <v>1137.5</v>
      </c>
      <c r="D65" s="19">
        <v>0</v>
      </c>
      <c r="E65" s="19">
        <v>0</v>
      </c>
      <c r="F65" s="19">
        <v>0</v>
      </c>
      <c r="G65" s="19">
        <v>0</v>
      </c>
      <c r="H65" s="168">
        <f t="shared" si="1"/>
        <v>0</v>
      </c>
      <c r="I65" s="168" t="e">
        <f t="shared" si="3"/>
        <v>#DIV/0!</v>
      </c>
    </row>
    <row r="66" spans="1:9" ht="16.2" thickBot="1">
      <c r="A66" s="20">
        <v>32</v>
      </c>
      <c r="B66" s="21" t="s">
        <v>26</v>
      </c>
      <c r="C66" s="22">
        <v>1137.5</v>
      </c>
      <c r="D66" s="22">
        <v>0</v>
      </c>
      <c r="E66" s="22">
        <v>0</v>
      </c>
      <c r="F66" s="22">
        <v>0</v>
      </c>
      <c r="G66" s="22">
        <v>0</v>
      </c>
      <c r="H66" s="133">
        <f t="shared" si="1"/>
        <v>0</v>
      </c>
      <c r="I66" s="133" t="e">
        <f t="shared" si="3"/>
        <v>#DIV/0!</v>
      </c>
    </row>
    <row r="67" spans="1:9" ht="16.2" thickBot="1">
      <c r="A67" s="25">
        <v>4</v>
      </c>
      <c r="B67" s="26" t="s">
        <v>40</v>
      </c>
      <c r="C67" s="19">
        <f>SUM(C68+0)</f>
        <v>127.99</v>
      </c>
      <c r="D67" s="19">
        <v>0</v>
      </c>
      <c r="E67" s="19">
        <v>0</v>
      </c>
      <c r="F67" s="19">
        <v>0</v>
      </c>
      <c r="G67" s="19">
        <v>0</v>
      </c>
      <c r="H67" s="168">
        <f t="shared" si="1"/>
        <v>0</v>
      </c>
      <c r="I67" s="168" t="e">
        <f t="shared" si="3"/>
        <v>#DIV/0!</v>
      </c>
    </row>
    <row r="68" spans="1:9" ht="16.2" thickBot="1">
      <c r="A68" s="20">
        <v>42</v>
      </c>
      <c r="B68" s="21" t="s">
        <v>41</v>
      </c>
      <c r="C68" s="22">
        <v>127.99</v>
      </c>
      <c r="D68" s="22">
        <v>0</v>
      </c>
      <c r="E68" s="22">
        <v>0</v>
      </c>
      <c r="F68" s="22">
        <v>0</v>
      </c>
      <c r="G68" s="22">
        <v>0</v>
      </c>
      <c r="H68" s="133">
        <f t="shared" si="1"/>
        <v>0</v>
      </c>
      <c r="I68" s="133" t="e">
        <f t="shared" si="3"/>
        <v>#DIV/0!</v>
      </c>
    </row>
    <row r="69" spans="1:9" ht="16.2" thickBot="1">
      <c r="A69" s="9" t="s">
        <v>55</v>
      </c>
      <c r="B69" s="9" t="s">
        <v>56</v>
      </c>
      <c r="C69" s="11">
        <f>SUM(C70+C74)</f>
        <v>74556.910000000018</v>
      </c>
      <c r="D69" s="11">
        <f>SUM(D70+D74)</f>
        <v>72087.820000000007</v>
      </c>
      <c r="E69" s="11">
        <f>SUM(E70+E74)</f>
        <v>72087.820000000007</v>
      </c>
      <c r="F69" s="11">
        <f t="shared" ref="F69:G69" si="32">SUM(F70+F74)</f>
        <v>72087.820000000007</v>
      </c>
      <c r="G69" s="11">
        <f t="shared" si="32"/>
        <v>72087.820000000007</v>
      </c>
      <c r="H69" s="43">
        <f t="shared" si="1"/>
        <v>96.688315006617074</v>
      </c>
      <c r="I69" s="43">
        <f t="shared" si="3"/>
        <v>100</v>
      </c>
    </row>
    <row r="70" spans="1:9" ht="16.2" thickBot="1">
      <c r="A70" s="9" t="s">
        <v>21</v>
      </c>
      <c r="B70" s="12" t="s">
        <v>22</v>
      </c>
      <c r="C70" s="13">
        <f t="shared" ref="C70:G70" si="33">SUM(C71+0)</f>
        <v>729.96</v>
      </c>
      <c r="D70" s="13">
        <f t="shared" si="33"/>
        <v>729.96</v>
      </c>
      <c r="E70" s="13">
        <f t="shared" si="33"/>
        <v>729.96</v>
      </c>
      <c r="F70" s="13">
        <f t="shared" si="33"/>
        <v>729.96</v>
      </c>
      <c r="G70" s="13">
        <f t="shared" si="33"/>
        <v>729.96</v>
      </c>
      <c r="H70" s="43">
        <f t="shared" ref="H70:H134" si="34">E70/C70*100</f>
        <v>100</v>
      </c>
      <c r="I70" s="43">
        <f t="shared" si="3"/>
        <v>100</v>
      </c>
    </row>
    <row r="71" spans="1:9" ht="16.2" thickBot="1">
      <c r="A71" s="14" t="s">
        <v>57</v>
      </c>
      <c r="B71" s="15" t="s">
        <v>58</v>
      </c>
      <c r="C71" s="16">
        <f t="shared" ref="C71:G71" si="35">SUM(C73+0)</f>
        <v>729.96</v>
      </c>
      <c r="D71" s="16">
        <f t="shared" si="35"/>
        <v>729.96</v>
      </c>
      <c r="E71" s="16">
        <f t="shared" si="35"/>
        <v>729.96</v>
      </c>
      <c r="F71" s="16">
        <f t="shared" si="35"/>
        <v>729.96</v>
      </c>
      <c r="G71" s="16">
        <f t="shared" si="35"/>
        <v>729.96</v>
      </c>
      <c r="H71" s="42">
        <f t="shared" si="34"/>
        <v>100</v>
      </c>
      <c r="I71" s="42">
        <f t="shared" ref="I71:I135" si="36">E71/D71*100</f>
        <v>100</v>
      </c>
    </row>
    <row r="72" spans="1:9" ht="16.2" thickBot="1">
      <c r="A72" s="17">
        <v>3</v>
      </c>
      <c r="B72" s="18" t="s">
        <v>25</v>
      </c>
      <c r="C72" s="19">
        <v>729.96</v>
      </c>
      <c r="D72" s="19">
        <f>SUM(D73+0)</f>
        <v>729.96</v>
      </c>
      <c r="E72" s="19">
        <v>729.96</v>
      </c>
      <c r="F72" s="19">
        <v>729.96</v>
      </c>
      <c r="G72" s="19">
        <v>729.96</v>
      </c>
      <c r="H72" s="168">
        <f t="shared" si="34"/>
        <v>100</v>
      </c>
      <c r="I72" s="168">
        <f t="shared" si="36"/>
        <v>100</v>
      </c>
    </row>
    <row r="73" spans="1:9" ht="16.2" thickBot="1">
      <c r="A73" s="20">
        <v>32</v>
      </c>
      <c r="B73" s="21" t="s">
        <v>26</v>
      </c>
      <c r="C73" s="22">
        <v>729.96</v>
      </c>
      <c r="D73" s="22">
        <v>729.96</v>
      </c>
      <c r="E73" s="22">
        <v>729.96</v>
      </c>
      <c r="F73" s="22">
        <v>729.96</v>
      </c>
      <c r="G73" s="22">
        <v>729.96</v>
      </c>
      <c r="H73" s="133">
        <f t="shared" si="34"/>
        <v>100</v>
      </c>
      <c r="I73" s="133">
        <f t="shared" si="36"/>
        <v>100</v>
      </c>
    </row>
    <row r="74" spans="1:9" ht="16.2" thickBot="1">
      <c r="A74" s="9" t="s">
        <v>34</v>
      </c>
      <c r="B74" s="12" t="s">
        <v>35</v>
      </c>
      <c r="C74" s="13">
        <f>SUM(C75+C83)</f>
        <v>73826.950000000012</v>
      </c>
      <c r="D74" s="13">
        <f>SUM(D75+D83+D80)</f>
        <v>71357.86</v>
      </c>
      <c r="E74" s="13">
        <f>SUM(E75+E80+E83)</f>
        <v>71357.86</v>
      </c>
      <c r="F74" s="13">
        <f>SUM(F75+F80+F83)</f>
        <v>71357.86</v>
      </c>
      <c r="G74" s="13">
        <f>SUM(G75+G80+G83)</f>
        <v>71357.86</v>
      </c>
      <c r="H74" s="43">
        <f t="shared" si="34"/>
        <v>96.655570899244765</v>
      </c>
      <c r="I74" s="43">
        <f t="shared" si="36"/>
        <v>100</v>
      </c>
    </row>
    <row r="75" spans="1:9" ht="16.2" thickBot="1">
      <c r="A75" s="14" t="s">
        <v>45</v>
      </c>
      <c r="B75" s="15" t="s">
        <v>46</v>
      </c>
      <c r="C75" s="16">
        <f t="shared" ref="C75:G75" si="37">SUM(C76+0)</f>
        <v>39705.040000000001</v>
      </c>
      <c r="D75" s="16">
        <f t="shared" si="37"/>
        <v>36664.11</v>
      </c>
      <c r="E75" s="16">
        <f t="shared" si="37"/>
        <v>36664.11</v>
      </c>
      <c r="F75" s="16">
        <f t="shared" si="37"/>
        <v>36664.11</v>
      </c>
      <c r="G75" s="16">
        <f t="shared" si="37"/>
        <v>36664.11</v>
      </c>
      <c r="H75" s="42">
        <f t="shared" si="34"/>
        <v>92.341199001436593</v>
      </c>
      <c r="I75" s="42">
        <f t="shared" si="36"/>
        <v>100</v>
      </c>
    </row>
    <row r="76" spans="1:9" ht="16.2" thickBot="1">
      <c r="A76" s="17">
        <v>3</v>
      </c>
      <c r="B76" s="18" t="s">
        <v>25</v>
      </c>
      <c r="C76" s="28">
        <f>SUM(C78+C79)</f>
        <v>39705.040000000001</v>
      </c>
      <c r="D76" s="28">
        <f>SUM(D78+D79)</f>
        <v>36664.11</v>
      </c>
      <c r="E76" s="28">
        <f>SUM(E78+E79)</f>
        <v>36664.11</v>
      </c>
      <c r="F76" s="28">
        <f t="shared" ref="F76:G76" si="38">SUM(F78+F79)</f>
        <v>36664.11</v>
      </c>
      <c r="G76" s="28">
        <f t="shared" si="38"/>
        <v>36664.11</v>
      </c>
      <c r="H76" s="168">
        <f t="shared" si="34"/>
        <v>92.341199001436593</v>
      </c>
      <c r="I76" s="168">
        <f t="shared" si="36"/>
        <v>100</v>
      </c>
    </row>
    <row r="77" spans="1:9" ht="16.2" thickBot="1">
      <c r="A77" s="29">
        <v>31</v>
      </c>
      <c r="B77" s="30" t="s">
        <v>29</v>
      </c>
      <c r="C77" s="31">
        <v>106.94</v>
      </c>
      <c r="D77" s="31">
        <v>0</v>
      </c>
      <c r="E77" s="31">
        <v>0</v>
      </c>
      <c r="F77" s="31">
        <v>0</v>
      </c>
      <c r="G77" s="31">
        <v>0</v>
      </c>
      <c r="H77" s="133">
        <f t="shared" ref="H77" si="39">E77/C77*100</f>
        <v>0</v>
      </c>
      <c r="I77" s="133" t="e">
        <f t="shared" ref="I77" si="40">E77/D77*100</f>
        <v>#DIV/0!</v>
      </c>
    </row>
    <row r="78" spans="1:9" ht="16.2" thickBot="1">
      <c r="A78" s="29">
        <v>32</v>
      </c>
      <c r="B78" s="30" t="s">
        <v>26</v>
      </c>
      <c r="C78" s="31">
        <v>39327.61</v>
      </c>
      <c r="D78" s="31">
        <v>36114.11</v>
      </c>
      <c r="E78" s="31">
        <v>36114.11</v>
      </c>
      <c r="F78" s="31">
        <v>36114.11</v>
      </c>
      <c r="G78" s="31">
        <v>36114.11</v>
      </c>
      <c r="H78" s="133">
        <f t="shared" si="34"/>
        <v>91.828895780852179</v>
      </c>
      <c r="I78" s="133">
        <f t="shared" si="36"/>
        <v>100</v>
      </c>
    </row>
    <row r="79" spans="1:9" ht="16.2" thickBot="1">
      <c r="A79" s="20">
        <v>34</v>
      </c>
      <c r="B79" s="21" t="s">
        <v>47</v>
      </c>
      <c r="C79" s="22">
        <v>377.43</v>
      </c>
      <c r="D79" s="22">
        <v>550</v>
      </c>
      <c r="E79" s="22">
        <v>550</v>
      </c>
      <c r="F79" s="22">
        <v>550</v>
      </c>
      <c r="G79" s="22">
        <v>550</v>
      </c>
      <c r="H79" s="133">
        <f t="shared" si="34"/>
        <v>145.72238560792729</v>
      </c>
      <c r="I79" s="133">
        <f t="shared" si="36"/>
        <v>100</v>
      </c>
    </row>
    <row r="80" spans="1:9" ht="16.2" thickBot="1">
      <c r="A80" s="14" t="s">
        <v>38</v>
      </c>
      <c r="B80" s="15" t="s">
        <v>39</v>
      </c>
      <c r="C80" s="16">
        <f>SUM(C82+0)</f>
        <v>0</v>
      </c>
      <c r="D80" s="16">
        <f>SUM(D82+0)</f>
        <v>0</v>
      </c>
      <c r="E80" s="16">
        <f>SUM(E82+0)</f>
        <v>0</v>
      </c>
      <c r="F80" s="16">
        <f t="shared" ref="F80:G80" si="41">SUM(F82+0)</f>
        <v>0</v>
      </c>
      <c r="G80" s="16">
        <f t="shared" si="41"/>
        <v>0</v>
      </c>
      <c r="H80" s="42" t="e">
        <f t="shared" si="34"/>
        <v>#DIV/0!</v>
      </c>
      <c r="I80" s="42" t="e">
        <f t="shared" si="36"/>
        <v>#DIV/0!</v>
      </c>
    </row>
    <row r="81" spans="1:9" ht="16.2" thickBot="1">
      <c r="A81" s="17">
        <v>4</v>
      </c>
      <c r="B81" s="18" t="s">
        <v>40</v>
      </c>
      <c r="C81" s="28">
        <f>SUM(C82+0)</f>
        <v>0</v>
      </c>
      <c r="D81" s="28">
        <f>SUM(D82+0)</f>
        <v>0</v>
      </c>
      <c r="E81" s="28">
        <f>SUM(E82+0)</f>
        <v>0</v>
      </c>
      <c r="F81" s="28">
        <f t="shared" ref="F81:G81" si="42">SUM(F82+0)</f>
        <v>0</v>
      </c>
      <c r="G81" s="28">
        <f t="shared" si="42"/>
        <v>0</v>
      </c>
      <c r="H81" s="168" t="e">
        <f t="shared" si="34"/>
        <v>#DIV/0!</v>
      </c>
      <c r="I81" s="168" t="e">
        <f t="shared" si="36"/>
        <v>#DIV/0!</v>
      </c>
    </row>
    <row r="82" spans="1:9" ht="16.2" thickBot="1">
      <c r="A82" s="20">
        <v>42</v>
      </c>
      <c r="B82" s="21" t="s">
        <v>41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133" t="e">
        <f t="shared" si="34"/>
        <v>#DIV/0!</v>
      </c>
      <c r="I82" s="133" t="e">
        <f t="shared" si="36"/>
        <v>#DIV/0!</v>
      </c>
    </row>
    <row r="83" spans="1:9" ht="16.2" thickBot="1">
      <c r="A83" s="14" t="s">
        <v>59</v>
      </c>
      <c r="B83" s="15" t="s">
        <v>60</v>
      </c>
      <c r="C83" s="16">
        <f>SUM(C85+0)</f>
        <v>34121.910000000003</v>
      </c>
      <c r="D83" s="16">
        <f>SUM(D85+0)</f>
        <v>34693.75</v>
      </c>
      <c r="E83" s="16">
        <f>SUM(E85+0)</f>
        <v>34693.75</v>
      </c>
      <c r="F83" s="16">
        <f t="shared" ref="F83:G83" si="43">SUM(F85+0)</f>
        <v>34693.75</v>
      </c>
      <c r="G83" s="16">
        <f t="shared" si="43"/>
        <v>34693.75</v>
      </c>
      <c r="H83" s="42">
        <f t="shared" si="34"/>
        <v>101.67587336113364</v>
      </c>
      <c r="I83" s="42">
        <f t="shared" si="36"/>
        <v>100</v>
      </c>
    </row>
    <row r="84" spans="1:9" ht="16.2" thickBot="1">
      <c r="A84" s="17">
        <v>3</v>
      </c>
      <c r="B84" s="18" t="s">
        <v>25</v>
      </c>
      <c r="C84" s="28">
        <v>34693.75</v>
      </c>
      <c r="D84" s="28">
        <f>SUM(D85+0)</f>
        <v>34693.75</v>
      </c>
      <c r="E84" s="28">
        <v>34693.75</v>
      </c>
      <c r="F84" s="28">
        <v>34693.75</v>
      </c>
      <c r="G84" s="28">
        <v>34693.75</v>
      </c>
      <c r="H84" s="168">
        <f t="shared" si="34"/>
        <v>100</v>
      </c>
      <c r="I84" s="168">
        <f t="shared" si="36"/>
        <v>100</v>
      </c>
    </row>
    <row r="85" spans="1:9" ht="16.2" thickBot="1">
      <c r="A85" s="29">
        <v>32</v>
      </c>
      <c r="B85" s="30" t="s">
        <v>26</v>
      </c>
      <c r="C85" s="31">
        <v>34121.910000000003</v>
      </c>
      <c r="D85" s="31">
        <v>34693.75</v>
      </c>
      <c r="E85" s="31">
        <v>34693.75</v>
      </c>
      <c r="F85" s="31">
        <v>34693.75</v>
      </c>
      <c r="G85" s="31">
        <v>34693.75</v>
      </c>
      <c r="H85" s="133">
        <f t="shared" si="34"/>
        <v>101.67587336113364</v>
      </c>
      <c r="I85" s="133">
        <f t="shared" si="36"/>
        <v>100</v>
      </c>
    </row>
    <row r="86" spans="1:9" ht="16.2" thickBot="1">
      <c r="A86" s="9" t="s">
        <v>61</v>
      </c>
      <c r="B86" s="9" t="s">
        <v>62</v>
      </c>
      <c r="C86" s="11">
        <f>SUM(C87+0)</f>
        <v>952.13</v>
      </c>
      <c r="D86" s="11">
        <f>SUM(D87+0)</f>
        <v>3840.49</v>
      </c>
      <c r="E86" s="11">
        <v>3000</v>
      </c>
      <c r="F86" s="11">
        <v>3000</v>
      </c>
      <c r="G86" s="11">
        <v>3000</v>
      </c>
      <c r="H86" s="43">
        <f t="shared" si="34"/>
        <v>315.08302437692333</v>
      </c>
      <c r="I86" s="43">
        <f t="shared" si="36"/>
        <v>78.115032196412443</v>
      </c>
    </row>
    <row r="87" spans="1:9" ht="16.2" thickBot="1">
      <c r="A87" s="9" t="s">
        <v>21</v>
      </c>
      <c r="B87" s="12" t="s">
        <v>35</v>
      </c>
      <c r="C87" s="13">
        <f t="shared" ref="C87:G87" si="44">SUM(C88+0)</f>
        <v>952.13</v>
      </c>
      <c r="D87" s="13">
        <f t="shared" si="44"/>
        <v>3840.49</v>
      </c>
      <c r="E87" s="13">
        <f t="shared" si="44"/>
        <v>3000</v>
      </c>
      <c r="F87" s="13">
        <f t="shared" si="44"/>
        <v>3000</v>
      </c>
      <c r="G87" s="13">
        <f t="shared" si="44"/>
        <v>3000</v>
      </c>
      <c r="H87" s="43">
        <f t="shared" si="34"/>
        <v>315.08302437692333</v>
      </c>
      <c r="I87" s="43">
        <f t="shared" si="36"/>
        <v>78.115032196412443</v>
      </c>
    </row>
    <row r="88" spans="1:9" ht="16.2" thickBot="1">
      <c r="A88" s="14" t="s">
        <v>45</v>
      </c>
      <c r="B88" s="15" t="s">
        <v>46</v>
      </c>
      <c r="C88" s="16">
        <f t="shared" ref="C88:G88" si="45">SUM(C90+0)</f>
        <v>952.13</v>
      </c>
      <c r="D88" s="16">
        <f t="shared" si="45"/>
        <v>3840.49</v>
      </c>
      <c r="E88" s="16">
        <f t="shared" si="45"/>
        <v>3000</v>
      </c>
      <c r="F88" s="16">
        <f t="shared" si="45"/>
        <v>3000</v>
      </c>
      <c r="G88" s="16">
        <f t="shared" si="45"/>
        <v>3000</v>
      </c>
      <c r="H88" s="42">
        <f t="shared" si="34"/>
        <v>315.08302437692333</v>
      </c>
      <c r="I88" s="42">
        <f t="shared" si="36"/>
        <v>78.115032196412443</v>
      </c>
    </row>
    <row r="89" spans="1:9" ht="16.2" thickBot="1">
      <c r="A89" s="17">
        <v>3</v>
      </c>
      <c r="B89" s="18" t="s">
        <v>25</v>
      </c>
      <c r="C89" s="19">
        <f>SUM(C90+0)</f>
        <v>952.13</v>
      </c>
      <c r="D89" s="19">
        <f>SUM(D90+0)</f>
        <v>3840.49</v>
      </c>
      <c r="E89" s="19">
        <f>SUM(E90+0)</f>
        <v>3000</v>
      </c>
      <c r="F89" s="19">
        <f t="shared" ref="F89:G89" si="46">SUM(F90+0)</f>
        <v>3000</v>
      </c>
      <c r="G89" s="19">
        <f t="shared" si="46"/>
        <v>3000</v>
      </c>
      <c r="H89" s="168">
        <f t="shared" si="34"/>
        <v>315.08302437692333</v>
      </c>
      <c r="I89" s="168">
        <f t="shared" si="36"/>
        <v>78.115032196412443</v>
      </c>
    </row>
    <row r="90" spans="1:9" ht="16.2" thickBot="1">
      <c r="A90" s="20">
        <v>32</v>
      </c>
      <c r="B90" s="21" t="s">
        <v>26</v>
      </c>
      <c r="C90" s="22">
        <v>952.13</v>
      </c>
      <c r="D90" s="22">
        <v>3840.49</v>
      </c>
      <c r="E90" s="22">
        <v>3000</v>
      </c>
      <c r="F90" s="22">
        <v>3000</v>
      </c>
      <c r="G90" s="22">
        <v>3000</v>
      </c>
      <c r="H90" s="133">
        <f t="shared" si="34"/>
        <v>315.08302437692333</v>
      </c>
      <c r="I90" s="133">
        <f t="shared" si="36"/>
        <v>78.115032196412443</v>
      </c>
    </row>
    <row r="91" spans="1:9" ht="16.2" thickBot="1">
      <c r="A91" s="9" t="s">
        <v>63</v>
      </c>
      <c r="B91" s="9" t="s">
        <v>64</v>
      </c>
      <c r="C91" s="11">
        <f>C93+0</f>
        <v>0</v>
      </c>
      <c r="D91" s="11">
        <f>SUM(D93+0)</f>
        <v>0</v>
      </c>
      <c r="E91" s="11">
        <f>SUM(E93+0)</f>
        <v>0</v>
      </c>
      <c r="F91" s="11">
        <f t="shared" ref="F91:G91" si="47">SUM(F93+0)</f>
        <v>0</v>
      </c>
      <c r="G91" s="11">
        <f t="shared" si="47"/>
        <v>0</v>
      </c>
      <c r="H91" s="43" t="e">
        <f t="shared" si="34"/>
        <v>#DIV/0!</v>
      </c>
      <c r="I91" s="43" t="e">
        <f t="shared" si="36"/>
        <v>#DIV/0!</v>
      </c>
    </row>
    <row r="92" spans="1:9" ht="16.2" thickBot="1">
      <c r="A92" s="9" t="s">
        <v>21</v>
      </c>
      <c r="B92" s="12" t="s">
        <v>35</v>
      </c>
      <c r="C92" s="13">
        <f t="shared" ref="C92:G92" si="48">SUM(C93+0)</f>
        <v>0</v>
      </c>
      <c r="D92" s="13">
        <f t="shared" si="48"/>
        <v>0</v>
      </c>
      <c r="E92" s="13">
        <f t="shared" si="48"/>
        <v>0</v>
      </c>
      <c r="F92" s="13">
        <f t="shared" si="48"/>
        <v>0</v>
      </c>
      <c r="G92" s="13">
        <f t="shared" si="48"/>
        <v>0</v>
      </c>
      <c r="H92" s="43" t="e">
        <f t="shared" si="34"/>
        <v>#DIV/0!</v>
      </c>
      <c r="I92" s="43" t="e">
        <f t="shared" si="36"/>
        <v>#DIV/0!</v>
      </c>
    </row>
    <row r="93" spans="1:9" ht="16.2" thickBot="1">
      <c r="A93" s="14" t="s">
        <v>45</v>
      </c>
      <c r="B93" s="15" t="s">
        <v>46</v>
      </c>
      <c r="C93" s="16">
        <f>C94+0</f>
        <v>0</v>
      </c>
      <c r="D93" s="16">
        <f t="shared" ref="D93:G93" si="49">SUM(D95+0)</f>
        <v>0</v>
      </c>
      <c r="E93" s="16">
        <f t="shared" si="49"/>
        <v>0</v>
      </c>
      <c r="F93" s="16">
        <f t="shared" si="49"/>
        <v>0</v>
      </c>
      <c r="G93" s="16">
        <f t="shared" si="49"/>
        <v>0</v>
      </c>
      <c r="H93" s="42" t="e">
        <f t="shared" si="34"/>
        <v>#DIV/0!</v>
      </c>
      <c r="I93" s="42" t="e">
        <f t="shared" si="36"/>
        <v>#DIV/0!</v>
      </c>
    </row>
    <row r="94" spans="1:9" ht="16.2" thickBot="1">
      <c r="A94" s="17">
        <v>3</v>
      </c>
      <c r="B94" s="18" t="s">
        <v>25</v>
      </c>
      <c r="C94" s="19">
        <v>0</v>
      </c>
      <c r="D94" s="19">
        <f>SUM(D95+0)</f>
        <v>0</v>
      </c>
      <c r="E94" s="19">
        <f>SUM(E95+0)</f>
        <v>0</v>
      </c>
      <c r="F94" s="19">
        <f t="shared" ref="F94:G94" si="50">SUM(F95+0)</f>
        <v>0</v>
      </c>
      <c r="G94" s="19">
        <f t="shared" si="50"/>
        <v>0</v>
      </c>
      <c r="H94" s="168" t="e">
        <f t="shared" si="34"/>
        <v>#DIV/0!</v>
      </c>
      <c r="I94" s="168" t="e">
        <f t="shared" si="36"/>
        <v>#DIV/0!</v>
      </c>
    </row>
    <row r="95" spans="1:9" ht="16.2" thickBot="1">
      <c r="A95" s="20">
        <v>32</v>
      </c>
      <c r="B95" s="21" t="s">
        <v>26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133" t="e">
        <f t="shared" si="34"/>
        <v>#DIV/0!</v>
      </c>
      <c r="I95" s="133" t="e">
        <f t="shared" si="36"/>
        <v>#DIV/0!</v>
      </c>
    </row>
    <row r="96" spans="1:9" ht="16.2" thickBot="1">
      <c r="A96" s="9" t="s">
        <v>65</v>
      </c>
      <c r="B96" s="9" t="s">
        <v>66</v>
      </c>
      <c r="C96" s="11">
        <f>SUM(C97+C103+C106+C118+C140+C146+C152+C160)</f>
        <v>553698.21</v>
      </c>
      <c r="D96" s="11">
        <f>SUM(D97+D103+D106+D118+D140+D146+D152+D160+D162)</f>
        <v>706682.78</v>
      </c>
      <c r="E96" s="11">
        <f>SUM(E97+E106+E118++E140+E146+E152)</f>
        <v>776891.72</v>
      </c>
      <c r="F96" s="11">
        <f>SUM(F97+F106+F118++F140+F146+F152)</f>
        <v>776891.72</v>
      </c>
      <c r="G96" s="11">
        <f>SUM(G97+G106+G118++G140+G146+G152)</f>
        <v>769313.67999999993</v>
      </c>
      <c r="H96" s="43">
        <f t="shared" si="34"/>
        <v>140.30959572724643</v>
      </c>
      <c r="I96" s="43">
        <f t="shared" si="36"/>
        <v>109.93500082172653</v>
      </c>
    </row>
    <row r="97" spans="1:9" ht="16.2" thickBot="1">
      <c r="A97" s="9" t="s">
        <v>67</v>
      </c>
      <c r="B97" s="9" t="s">
        <v>66</v>
      </c>
      <c r="C97" s="11">
        <f t="shared" ref="C97:G98" si="51">SUM(C98+0)</f>
        <v>0</v>
      </c>
      <c r="D97" s="11">
        <f t="shared" si="51"/>
        <v>529.48</v>
      </c>
      <c r="E97" s="11">
        <f t="shared" si="51"/>
        <v>3789.02</v>
      </c>
      <c r="F97" s="11">
        <f t="shared" si="51"/>
        <v>3789.02</v>
      </c>
      <c r="G97" s="11">
        <f t="shared" si="51"/>
        <v>2652.31</v>
      </c>
      <c r="H97" s="43" t="e">
        <f t="shared" si="34"/>
        <v>#DIV/0!</v>
      </c>
      <c r="I97" s="43">
        <f t="shared" si="36"/>
        <v>715.61154340107271</v>
      </c>
    </row>
    <row r="98" spans="1:9" ht="16.2" thickBot="1">
      <c r="A98" s="9" t="s">
        <v>21</v>
      </c>
      <c r="B98" s="12" t="s">
        <v>22</v>
      </c>
      <c r="C98" s="13">
        <f t="shared" si="51"/>
        <v>0</v>
      </c>
      <c r="D98" s="13">
        <f t="shared" si="51"/>
        <v>529.48</v>
      </c>
      <c r="E98" s="13">
        <f t="shared" si="51"/>
        <v>3789.02</v>
      </c>
      <c r="F98" s="13">
        <f t="shared" si="51"/>
        <v>3789.02</v>
      </c>
      <c r="G98" s="13">
        <f t="shared" si="51"/>
        <v>2652.31</v>
      </c>
      <c r="H98" s="43" t="e">
        <f t="shared" si="34"/>
        <v>#DIV/0!</v>
      </c>
      <c r="I98" s="43">
        <f t="shared" si="36"/>
        <v>715.61154340107271</v>
      </c>
    </row>
    <row r="99" spans="1:9" ht="16.2" thickBot="1">
      <c r="A99" s="14" t="s">
        <v>68</v>
      </c>
      <c r="B99" s="15" t="s">
        <v>33</v>
      </c>
      <c r="C99" s="16">
        <f>C100+0</f>
        <v>0</v>
      </c>
      <c r="D99" s="16">
        <f>D100+0</f>
        <v>529.48</v>
      </c>
      <c r="E99" s="16">
        <f>E100+0</f>
        <v>3789.02</v>
      </c>
      <c r="F99" s="16">
        <f t="shared" ref="F99:G99" si="52">F100+0</f>
        <v>3789.02</v>
      </c>
      <c r="G99" s="16">
        <f t="shared" si="52"/>
        <v>2652.31</v>
      </c>
      <c r="H99" s="42" t="e">
        <f t="shared" si="34"/>
        <v>#DIV/0!</v>
      </c>
      <c r="I99" s="42">
        <f t="shared" si="36"/>
        <v>715.61154340107271</v>
      </c>
    </row>
    <row r="100" spans="1:9" ht="16.2" thickBot="1">
      <c r="A100" s="17">
        <v>3</v>
      </c>
      <c r="B100" s="18" t="s">
        <v>25</v>
      </c>
      <c r="C100" s="28">
        <f>C101+C102</f>
        <v>0</v>
      </c>
      <c r="D100" s="28">
        <f>D101+D102</f>
        <v>529.48</v>
      </c>
      <c r="E100" s="28">
        <f>E101+E102</f>
        <v>3789.02</v>
      </c>
      <c r="F100" s="28">
        <f t="shared" ref="F100:G100" si="53">F101+F102</f>
        <v>3789.02</v>
      </c>
      <c r="G100" s="28">
        <f t="shared" si="53"/>
        <v>2652.31</v>
      </c>
      <c r="H100" s="168" t="e">
        <f t="shared" si="34"/>
        <v>#DIV/0!</v>
      </c>
      <c r="I100" s="168">
        <f t="shared" si="36"/>
        <v>715.61154340107271</v>
      </c>
    </row>
    <row r="101" spans="1:9" ht="16.2" thickBot="1">
      <c r="A101" s="20">
        <v>31</v>
      </c>
      <c r="B101" s="21" t="s">
        <v>29</v>
      </c>
      <c r="C101" s="32">
        <v>0</v>
      </c>
      <c r="D101" s="32">
        <v>529.48</v>
      </c>
      <c r="E101" s="32">
        <v>3618.73</v>
      </c>
      <c r="F101" s="32">
        <v>3618.73</v>
      </c>
      <c r="G101" s="32">
        <v>2533.11</v>
      </c>
      <c r="H101" s="133" t="e">
        <f t="shared" si="34"/>
        <v>#DIV/0!</v>
      </c>
      <c r="I101" s="133">
        <f t="shared" si="36"/>
        <v>683.44979980358085</v>
      </c>
    </row>
    <row r="102" spans="1:9" ht="16.2" thickBot="1">
      <c r="A102" s="20">
        <v>32</v>
      </c>
      <c r="B102" s="21" t="s">
        <v>26</v>
      </c>
      <c r="C102" s="22">
        <v>0</v>
      </c>
      <c r="D102" s="22">
        <v>0</v>
      </c>
      <c r="E102" s="22">
        <v>170.29</v>
      </c>
      <c r="F102" s="22">
        <v>170.29</v>
      </c>
      <c r="G102" s="22">
        <v>119.2</v>
      </c>
      <c r="H102" s="133" t="e">
        <f t="shared" si="34"/>
        <v>#DIV/0!</v>
      </c>
      <c r="I102" s="133" t="e">
        <f t="shared" si="36"/>
        <v>#DIV/0!</v>
      </c>
    </row>
    <row r="103" spans="1:9" ht="16.2" thickBot="1">
      <c r="A103" s="14" t="s">
        <v>69</v>
      </c>
      <c r="B103" s="15" t="s">
        <v>70</v>
      </c>
      <c r="C103" s="16">
        <f>SUM(C105+0)</f>
        <v>52</v>
      </c>
      <c r="D103" s="16">
        <v>0</v>
      </c>
      <c r="E103" s="16">
        <v>0</v>
      </c>
      <c r="F103" s="16">
        <v>0</v>
      </c>
      <c r="G103" s="16">
        <v>0</v>
      </c>
      <c r="H103" s="42">
        <f t="shared" si="34"/>
        <v>0</v>
      </c>
      <c r="I103" s="42" t="e">
        <f t="shared" si="36"/>
        <v>#DIV/0!</v>
      </c>
    </row>
    <row r="104" spans="1:9" ht="16.2" thickBot="1">
      <c r="A104" s="17">
        <v>3</v>
      </c>
      <c r="B104" s="18" t="s">
        <v>25</v>
      </c>
      <c r="C104" s="28">
        <f>SUM(C105+0)</f>
        <v>52</v>
      </c>
      <c r="D104" s="28">
        <v>0</v>
      </c>
      <c r="E104" s="28">
        <v>0</v>
      </c>
      <c r="F104" s="28">
        <v>0</v>
      </c>
      <c r="G104" s="28">
        <v>0</v>
      </c>
      <c r="H104" s="168">
        <f t="shared" si="34"/>
        <v>0</v>
      </c>
      <c r="I104" s="168" t="e">
        <f t="shared" si="36"/>
        <v>#DIV/0!</v>
      </c>
    </row>
    <row r="105" spans="1:9" ht="16.2" thickBot="1">
      <c r="A105" s="20">
        <v>32</v>
      </c>
      <c r="B105" s="21" t="s">
        <v>26</v>
      </c>
      <c r="C105" s="22">
        <v>52</v>
      </c>
      <c r="D105" s="22">
        <v>0</v>
      </c>
      <c r="E105" s="22">
        <v>0</v>
      </c>
      <c r="F105" s="22">
        <v>0</v>
      </c>
      <c r="G105" s="22">
        <v>0</v>
      </c>
      <c r="H105" s="133">
        <f t="shared" si="34"/>
        <v>0</v>
      </c>
      <c r="I105" s="133" t="e">
        <f t="shared" si="36"/>
        <v>#DIV/0!</v>
      </c>
    </row>
    <row r="106" spans="1:9" ht="16.2" thickBot="1">
      <c r="A106" s="9" t="s">
        <v>71</v>
      </c>
      <c r="B106" s="9" t="s">
        <v>72</v>
      </c>
      <c r="C106" s="11">
        <f t="shared" ref="C106:G106" si="54">SUM(C107+0)</f>
        <v>4091.6000000000004</v>
      </c>
      <c r="D106" s="11">
        <f t="shared" si="54"/>
        <v>12621.529999999999</v>
      </c>
      <c r="E106" s="11">
        <f t="shared" si="54"/>
        <v>21471.1</v>
      </c>
      <c r="F106" s="11">
        <f t="shared" si="54"/>
        <v>21471.1</v>
      </c>
      <c r="G106" s="11">
        <f t="shared" si="54"/>
        <v>15029.77</v>
      </c>
      <c r="H106" s="43">
        <f t="shared" si="34"/>
        <v>524.76048489588413</v>
      </c>
      <c r="I106" s="43">
        <f t="shared" si="36"/>
        <v>170.11487513795871</v>
      </c>
    </row>
    <row r="107" spans="1:9" ht="16.2" thickBot="1">
      <c r="A107" s="9" t="s">
        <v>21</v>
      </c>
      <c r="B107" s="12" t="s">
        <v>22</v>
      </c>
      <c r="C107" s="13">
        <f>SUM(C108+C111+C114)</f>
        <v>4091.6000000000004</v>
      </c>
      <c r="D107" s="13">
        <f>SUM(D108+D111+D114)</f>
        <v>12621.529999999999</v>
      </c>
      <c r="E107" s="13">
        <f t="shared" ref="E107:G107" si="55">SUM(E108+E111+E114)</f>
        <v>21471.1</v>
      </c>
      <c r="F107" s="13">
        <f t="shared" si="55"/>
        <v>21471.1</v>
      </c>
      <c r="G107" s="13">
        <f t="shared" si="55"/>
        <v>15029.77</v>
      </c>
      <c r="H107" s="43">
        <f t="shared" si="34"/>
        <v>524.76048489588413</v>
      </c>
      <c r="I107" s="43">
        <f t="shared" si="36"/>
        <v>170.11487513795871</v>
      </c>
    </row>
    <row r="108" spans="1:9" ht="16.2" thickBot="1">
      <c r="A108" s="14" t="s">
        <v>30</v>
      </c>
      <c r="B108" s="15" t="s">
        <v>31</v>
      </c>
      <c r="C108" s="16">
        <f t="shared" ref="C108:G108" si="56">C109+0</f>
        <v>2303.8000000000002</v>
      </c>
      <c r="D108" s="16">
        <f t="shared" si="56"/>
        <v>0</v>
      </c>
      <c r="E108" s="16">
        <f t="shared" si="56"/>
        <v>0</v>
      </c>
      <c r="F108" s="16">
        <f t="shared" si="56"/>
        <v>0</v>
      </c>
      <c r="G108" s="16">
        <f t="shared" si="56"/>
        <v>0</v>
      </c>
      <c r="H108" s="42">
        <f t="shared" si="34"/>
        <v>0</v>
      </c>
      <c r="I108" s="42" t="e">
        <f t="shared" si="36"/>
        <v>#DIV/0!</v>
      </c>
    </row>
    <row r="109" spans="1:9" ht="16.2" thickBot="1">
      <c r="A109" s="17">
        <v>3</v>
      </c>
      <c r="B109" s="18" t="s">
        <v>25</v>
      </c>
      <c r="C109" s="19">
        <f t="shared" ref="C109:G109" si="57">SUM(C110+0)</f>
        <v>2303.8000000000002</v>
      </c>
      <c r="D109" s="19">
        <f t="shared" si="57"/>
        <v>0</v>
      </c>
      <c r="E109" s="19">
        <f t="shared" si="57"/>
        <v>0</v>
      </c>
      <c r="F109" s="19">
        <f t="shared" si="57"/>
        <v>0</v>
      </c>
      <c r="G109" s="19">
        <f t="shared" si="57"/>
        <v>0</v>
      </c>
      <c r="H109" s="168">
        <f t="shared" si="34"/>
        <v>0</v>
      </c>
      <c r="I109" s="168" t="e">
        <f t="shared" si="36"/>
        <v>#DIV/0!</v>
      </c>
    </row>
    <row r="110" spans="1:9" ht="16.2" thickBot="1">
      <c r="A110" s="20">
        <v>31</v>
      </c>
      <c r="B110" s="21" t="s">
        <v>29</v>
      </c>
      <c r="C110" s="23">
        <v>2303.8000000000002</v>
      </c>
      <c r="D110" s="23">
        <v>0</v>
      </c>
      <c r="E110" s="23">
        <v>0</v>
      </c>
      <c r="F110" s="23">
        <v>0</v>
      </c>
      <c r="G110" s="23">
        <v>0</v>
      </c>
      <c r="H110" s="133">
        <f t="shared" si="34"/>
        <v>0</v>
      </c>
      <c r="I110" s="133" t="e">
        <f t="shared" si="36"/>
        <v>#DIV/0!</v>
      </c>
    </row>
    <row r="111" spans="1:9" ht="16.2" thickBot="1">
      <c r="A111" s="14" t="s">
        <v>235</v>
      </c>
      <c r="B111" s="15" t="s">
        <v>32</v>
      </c>
      <c r="C111" s="16">
        <f>C112+0</f>
        <v>1787.8</v>
      </c>
      <c r="D111" s="16">
        <f>D112+0</f>
        <v>9621.1299999999992</v>
      </c>
      <c r="E111" s="16">
        <f t="shared" ref="E111:G111" si="58">E112+0</f>
        <v>0</v>
      </c>
      <c r="F111" s="16">
        <f t="shared" si="58"/>
        <v>0</v>
      </c>
      <c r="G111" s="16">
        <f t="shared" si="58"/>
        <v>0</v>
      </c>
      <c r="H111" s="42">
        <f t="shared" si="34"/>
        <v>0</v>
      </c>
      <c r="I111" s="42">
        <f t="shared" si="36"/>
        <v>0</v>
      </c>
    </row>
    <row r="112" spans="1:9" ht="16.2" thickBot="1">
      <c r="A112" s="17">
        <v>3</v>
      </c>
      <c r="B112" s="18" t="s">
        <v>25</v>
      </c>
      <c r="C112" s="19">
        <f>SUM(C113+0)</f>
        <v>1787.8</v>
      </c>
      <c r="D112" s="19">
        <f>SUM(D113+0)</f>
        <v>9621.1299999999992</v>
      </c>
      <c r="E112" s="19">
        <f t="shared" ref="E112:G112" si="59">SUM(E113+0)</f>
        <v>0</v>
      </c>
      <c r="F112" s="19">
        <f t="shared" si="59"/>
        <v>0</v>
      </c>
      <c r="G112" s="19">
        <f t="shared" si="59"/>
        <v>0</v>
      </c>
      <c r="H112" s="168">
        <f t="shared" si="34"/>
        <v>0</v>
      </c>
      <c r="I112" s="168">
        <f t="shared" si="36"/>
        <v>0</v>
      </c>
    </row>
    <row r="113" spans="1:9" ht="16.2" thickBot="1">
      <c r="A113" s="20">
        <v>31</v>
      </c>
      <c r="B113" s="21" t="s">
        <v>29</v>
      </c>
      <c r="C113" s="23">
        <v>1787.8</v>
      </c>
      <c r="D113" s="23">
        <v>9621.1299999999992</v>
      </c>
      <c r="E113" s="23">
        <v>0</v>
      </c>
      <c r="F113" s="23">
        <v>0</v>
      </c>
      <c r="G113" s="23">
        <v>0</v>
      </c>
      <c r="H113" s="133">
        <f t="shared" si="34"/>
        <v>0</v>
      </c>
      <c r="I113" s="133">
        <f t="shared" si="36"/>
        <v>0</v>
      </c>
    </row>
    <row r="114" spans="1:9" ht="16.2" thickBot="1">
      <c r="A114" s="14" t="s">
        <v>68</v>
      </c>
      <c r="B114" s="15" t="s">
        <v>33</v>
      </c>
      <c r="C114" s="16">
        <f>C115+0</f>
        <v>0</v>
      </c>
      <c r="D114" s="16">
        <f>D115+0</f>
        <v>3000.4</v>
      </c>
      <c r="E114" s="16">
        <f>E115+0</f>
        <v>21471.1</v>
      </c>
      <c r="F114" s="16">
        <f t="shared" ref="F114:G114" si="60">F115+0</f>
        <v>21471.1</v>
      </c>
      <c r="G114" s="16">
        <f t="shared" si="60"/>
        <v>15029.77</v>
      </c>
      <c r="H114" s="42" t="e">
        <f t="shared" si="34"/>
        <v>#DIV/0!</v>
      </c>
      <c r="I114" s="42">
        <f t="shared" si="36"/>
        <v>715.60791894414081</v>
      </c>
    </row>
    <row r="115" spans="1:9" ht="16.2" thickBot="1">
      <c r="A115" s="17">
        <v>3</v>
      </c>
      <c r="B115" s="18" t="s">
        <v>25</v>
      </c>
      <c r="C115" s="19">
        <f>C116+C117</f>
        <v>0</v>
      </c>
      <c r="D115" s="19">
        <f>D116+D117</f>
        <v>3000.4</v>
      </c>
      <c r="E115" s="19">
        <f>E116+E117</f>
        <v>21471.1</v>
      </c>
      <c r="F115" s="19">
        <f t="shared" ref="F115:G115" si="61">F116+F117</f>
        <v>21471.1</v>
      </c>
      <c r="G115" s="19">
        <f t="shared" si="61"/>
        <v>15029.77</v>
      </c>
      <c r="H115" s="168" t="e">
        <f t="shared" si="34"/>
        <v>#DIV/0!</v>
      </c>
      <c r="I115" s="168">
        <f t="shared" si="36"/>
        <v>715.60791894414081</v>
      </c>
    </row>
    <row r="116" spans="1:9" ht="16.2" thickBot="1">
      <c r="A116" s="20">
        <v>31</v>
      </c>
      <c r="B116" s="21" t="s">
        <v>29</v>
      </c>
      <c r="C116" s="23">
        <v>0</v>
      </c>
      <c r="D116" s="23">
        <v>3000.4</v>
      </c>
      <c r="E116" s="23">
        <v>20506.12</v>
      </c>
      <c r="F116" s="23">
        <v>20506.12</v>
      </c>
      <c r="G116" s="23">
        <v>14354.28</v>
      </c>
      <c r="H116" s="133" t="e">
        <f t="shared" si="34"/>
        <v>#DIV/0!</v>
      </c>
      <c r="I116" s="133">
        <f t="shared" si="36"/>
        <v>683.44620717237694</v>
      </c>
    </row>
    <row r="117" spans="1:9" ht="16.2" thickBot="1">
      <c r="A117" s="20">
        <v>32</v>
      </c>
      <c r="B117" s="21" t="s">
        <v>26</v>
      </c>
      <c r="C117" s="22">
        <v>0</v>
      </c>
      <c r="D117" s="22">
        <v>0</v>
      </c>
      <c r="E117" s="22">
        <v>964.98</v>
      </c>
      <c r="F117" s="22">
        <v>964.98</v>
      </c>
      <c r="G117" s="22">
        <v>675.49</v>
      </c>
      <c r="H117" s="133" t="e">
        <f t="shared" si="34"/>
        <v>#DIV/0!</v>
      </c>
      <c r="I117" s="133" t="e">
        <f t="shared" si="36"/>
        <v>#DIV/0!</v>
      </c>
    </row>
    <row r="118" spans="1:9" ht="16.2" thickBot="1">
      <c r="A118" s="9" t="s">
        <v>73</v>
      </c>
      <c r="B118" s="9" t="s">
        <v>74</v>
      </c>
      <c r="C118" s="11">
        <f>SUM(C119+C132)</f>
        <v>548403.4</v>
      </c>
      <c r="D118" s="11">
        <f>SUM(D119+D132)</f>
        <v>693253.19</v>
      </c>
      <c r="E118" s="11">
        <f>SUM(E119+E132)</f>
        <v>751631.6</v>
      </c>
      <c r="F118" s="11">
        <f t="shared" ref="F118:G118" si="62">SUM(F119+F132)</f>
        <v>751631.6</v>
      </c>
      <c r="G118" s="11">
        <f t="shared" si="62"/>
        <v>751631.6</v>
      </c>
      <c r="H118" s="43">
        <f t="shared" si="34"/>
        <v>137.05815828275317</v>
      </c>
      <c r="I118" s="43">
        <f t="shared" si="36"/>
        <v>108.42093636813989</v>
      </c>
    </row>
    <row r="119" spans="1:9" ht="16.2" thickBot="1">
      <c r="A119" s="9" t="s">
        <v>21</v>
      </c>
      <c r="B119" s="12" t="s">
        <v>22</v>
      </c>
      <c r="C119" s="13">
        <f>SUM(C120+C123+C126)</f>
        <v>28912.76</v>
      </c>
      <c r="D119" s="13">
        <f>SUM(D120+D123+D126+D129)</f>
        <v>34160.6</v>
      </c>
      <c r="E119" s="13">
        <f>SUM(E120+E123+E126+E129)</f>
        <v>32131.599999999999</v>
      </c>
      <c r="F119" s="13">
        <f t="shared" ref="F119:G119" si="63">SUM(F120+F123+F126+F129)</f>
        <v>32131.599999999999</v>
      </c>
      <c r="G119" s="13">
        <f t="shared" si="63"/>
        <v>32131.599999999999</v>
      </c>
      <c r="H119" s="43">
        <f t="shared" si="34"/>
        <v>111.13293922821619</v>
      </c>
      <c r="I119" s="43">
        <f t="shared" si="36"/>
        <v>94.060408775021514</v>
      </c>
    </row>
    <row r="120" spans="1:9" ht="16.2" thickBot="1">
      <c r="A120" s="14" t="s">
        <v>75</v>
      </c>
      <c r="B120" s="15" t="s">
        <v>76</v>
      </c>
      <c r="C120" s="16">
        <f t="shared" ref="C120:D121" si="64">SUM(C121+0)</f>
        <v>6067.33</v>
      </c>
      <c r="D120" s="16">
        <f t="shared" si="64"/>
        <v>7300</v>
      </c>
      <c r="E120" s="16">
        <v>7000</v>
      </c>
      <c r="F120" s="16">
        <v>7000</v>
      </c>
      <c r="G120" s="16">
        <v>7000</v>
      </c>
      <c r="H120" s="42">
        <f t="shared" si="34"/>
        <v>115.37200053400755</v>
      </c>
      <c r="I120" s="42">
        <f t="shared" si="36"/>
        <v>95.890410958904098</v>
      </c>
    </row>
    <row r="121" spans="1:9" ht="16.2" thickBot="1">
      <c r="A121" s="25">
        <v>4</v>
      </c>
      <c r="B121" s="26" t="s">
        <v>40</v>
      </c>
      <c r="C121" s="19">
        <f t="shared" si="64"/>
        <v>6067.33</v>
      </c>
      <c r="D121" s="19">
        <f t="shared" si="64"/>
        <v>7300</v>
      </c>
      <c r="E121" s="19">
        <v>7000</v>
      </c>
      <c r="F121" s="19">
        <v>7000</v>
      </c>
      <c r="G121" s="19">
        <v>7000</v>
      </c>
      <c r="H121" s="168">
        <f t="shared" si="34"/>
        <v>115.37200053400755</v>
      </c>
      <c r="I121" s="168">
        <f t="shared" si="36"/>
        <v>95.890410958904098</v>
      </c>
    </row>
    <row r="122" spans="1:9" ht="16.2" thickBot="1">
      <c r="A122" s="20">
        <v>42</v>
      </c>
      <c r="B122" s="21" t="s">
        <v>41</v>
      </c>
      <c r="C122" s="22">
        <v>6067.33</v>
      </c>
      <c r="D122" s="22">
        <v>7300</v>
      </c>
      <c r="E122" s="22">
        <v>7000</v>
      </c>
      <c r="F122" s="22">
        <v>7000</v>
      </c>
      <c r="G122" s="22">
        <v>7000</v>
      </c>
      <c r="H122" s="133">
        <f t="shared" si="34"/>
        <v>115.37200053400755</v>
      </c>
      <c r="I122" s="133">
        <f t="shared" si="36"/>
        <v>95.890410958904098</v>
      </c>
    </row>
    <row r="123" spans="1:9" ht="16.2" thickBot="1">
      <c r="A123" s="14" t="s">
        <v>77</v>
      </c>
      <c r="B123" s="15" t="s">
        <v>78</v>
      </c>
      <c r="C123" s="16">
        <f t="shared" ref="C123:G123" si="65">SUM(C125+0)</f>
        <v>22611.7</v>
      </c>
      <c r="D123" s="16">
        <f t="shared" si="65"/>
        <v>26626.6</v>
      </c>
      <c r="E123" s="16">
        <f t="shared" si="65"/>
        <v>24897.599999999999</v>
      </c>
      <c r="F123" s="16">
        <f t="shared" si="65"/>
        <v>24897.599999999999</v>
      </c>
      <c r="G123" s="16">
        <f t="shared" si="65"/>
        <v>24897.599999999999</v>
      </c>
      <c r="H123" s="42">
        <f t="shared" si="34"/>
        <v>110.10936815896196</v>
      </c>
      <c r="I123" s="42">
        <f t="shared" si="36"/>
        <v>93.506493506493499</v>
      </c>
    </row>
    <row r="124" spans="1:9" ht="16.2" thickBot="1">
      <c r="A124" s="17">
        <v>3</v>
      </c>
      <c r="B124" s="18" t="s">
        <v>25</v>
      </c>
      <c r="C124" s="28">
        <f>C125+0</f>
        <v>22611.7</v>
      </c>
      <c r="D124" s="28">
        <f>D125+0</f>
        <v>26626.6</v>
      </c>
      <c r="E124" s="28">
        <f>E125+0</f>
        <v>24897.599999999999</v>
      </c>
      <c r="F124" s="28">
        <f t="shared" ref="F124:G124" si="66">F125+0</f>
        <v>24897.599999999999</v>
      </c>
      <c r="G124" s="28">
        <f t="shared" si="66"/>
        <v>24897.599999999999</v>
      </c>
      <c r="H124" s="168">
        <f t="shared" si="34"/>
        <v>110.10936815896196</v>
      </c>
      <c r="I124" s="168">
        <f t="shared" si="36"/>
        <v>93.506493506493499</v>
      </c>
    </row>
    <row r="125" spans="1:9" ht="16.2" thickBot="1">
      <c r="A125" s="29">
        <v>32</v>
      </c>
      <c r="B125" s="30" t="s">
        <v>26</v>
      </c>
      <c r="C125" s="31">
        <v>22611.7</v>
      </c>
      <c r="D125" s="31">
        <v>26626.6</v>
      </c>
      <c r="E125" s="31">
        <v>24897.599999999999</v>
      </c>
      <c r="F125" s="31">
        <v>24897.599999999999</v>
      </c>
      <c r="G125" s="31">
        <v>24897.599999999999</v>
      </c>
      <c r="H125" s="133">
        <f t="shared" si="34"/>
        <v>110.10936815896196</v>
      </c>
      <c r="I125" s="133">
        <f t="shared" si="36"/>
        <v>93.506493506493499</v>
      </c>
    </row>
    <row r="126" spans="1:9" ht="16.2" thickBot="1">
      <c r="A126" s="14" t="s">
        <v>79</v>
      </c>
      <c r="B126" s="15" t="s">
        <v>80</v>
      </c>
      <c r="C126" s="16">
        <f t="shared" ref="C126:G126" si="67">SUM(C128+0)</f>
        <v>233.73</v>
      </c>
      <c r="D126" s="16">
        <f t="shared" si="67"/>
        <v>234</v>
      </c>
      <c r="E126" s="16">
        <f t="shared" si="67"/>
        <v>234</v>
      </c>
      <c r="F126" s="16">
        <f t="shared" si="67"/>
        <v>234</v>
      </c>
      <c r="G126" s="16">
        <f t="shared" si="67"/>
        <v>234</v>
      </c>
      <c r="H126" s="42">
        <f t="shared" si="34"/>
        <v>100.11551790527533</v>
      </c>
      <c r="I126" s="42">
        <f t="shared" si="36"/>
        <v>100</v>
      </c>
    </row>
    <row r="127" spans="1:9" ht="16.2" thickBot="1">
      <c r="A127" s="17">
        <v>3</v>
      </c>
      <c r="B127" s="18" t="s">
        <v>25</v>
      </c>
      <c r="C127" s="19">
        <f>SUM(C128+0)</f>
        <v>233.73</v>
      </c>
      <c r="D127" s="19">
        <f>SUM(D128+0)</f>
        <v>234</v>
      </c>
      <c r="E127" s="19">
        <v>234</v>
      </c>
      <c r="F127" s="19">
        <v>234</v>
      </c>
      <c r="G127" s="19">
        <v>234</v>
      </c>
      <c r="H127" s="168">
        <f t="shared" si="34"/>
        <v>100.11551790527533</v>
      </c>
      <c r="I127" s="168">
        <f t="shared" si="36"/>
        <v>100</v>
      </c>
    </row>
    <row r="128" spans="1:9" ht="16.2" thickBot="1">
      <c r="A128" s="20">
        <v>38</v>
      </c>
      <c r="B128" s="21" t="s">
        <v>81</v>
      </c>
      <c r="C128" s="22">
        <v>233.73</v>
      </c>
      <c r="D128" s="22">
        <v>234</v>
      </c>
      <c r="E128" s="22">
        <v>234</v>
      </c>
      <c r="F128" s="22">
        <v>234</v>
      </c>
      <c r="G128" s="22">
        <v>234</v>
      </c>
      <c r="H128" s="133">
        <f t="shared" si="34"/>
        <v>100.11551790527533</v>
      </c>
      <c r="I128" s="133">
        <f t="shared" si="36"/>
        <v>100</v>
      </c>
    </row>
    <row r="129" spans="1:9" ht="16.2" thickBot="1">
      <c r="A129" s="14" t="s">
        <v>82</v>
      </c>
      <c r="B129" s="15" t="s">
        <v>83</v>
      </c>
      <c r="C129" s="16">
        <f t="shared" ref="C129:G129" si="68">SUM(C131+0)</f>
        <v>0</v>
      </c>
      <c r="D129" s="16">
        <f t="shared" si="68"/>
        <v>0</v>
      </c>
      <c r="E129" s="16">
        <f t="shared" si="68"/>
        <v>0</v>
      </c>
      <c r="F129" s="16">
        <f t="shared" si="68"/>
        <v>0</v>
      </c>
      <c r="G129" s="16">
        <f t="shared" si="68"/>
        <v>0</v>
      </c>
      <c r="H129" s="42" t="e">
        <f t="shared" si="34"/>
        <v>#DIV/0!</v>
      </c>
      <c r="I129" s="42" t="e">
        <f t="shared" si="36"/>
        <v>#DIV/0!</v>
      </c>
    </row>
    <row r="130" spans="1:9" ht="16.2" thickBot="1">
      <c r="A130" s="17">
        <v>3</v>
      </c>
      <c r="B130" s="18" t="s">
        <v>25</v>
      </c>
      <c r="C130" s="28">
        <f>C131+0</f>
        <v>0</v>
      </c>
      <c r="D130" s="28">
        <f>D131+0</f>
        <v>0</v>
      </c>
      <c r="E130" s="28">
        <f>E131+0</f>
        <v>0</v>
      </c>
      <c r="F130" s="28">
        <f t="shared" ref="F130:G130" si="69">F131+0</f>
        <v>0</v>
      </c>
      <c r="G130" s="28">
        <f t="shared" si="69"/>
        <v>0</v>
      </c>
      <c r="H130" s="168" t="e">
        <f t="shared" si="34"/>
        <v>#DIV/0!</v>
      </c>
      <c r="I130" s="168" t="e">
        <f t="shared" si="36"/>
        <v>#DIV/0!</v>
      </c>
    </row>
    <row r="131" spans="1:9" ht="16.2" thickBot="1">
      <c r="A131" s="29">
        <v>32</v>
      </c>
      <c r="B131" s="30" t="s">
        <v>26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133" t="e">
        <f t="shared" si="34"/>
        <v>#DIV/0!</v>
      </c>
      <c r="I131" s="133" t="e">
        <f t="shared" si="36"/>
        <v>#DIV/0!</v>
      </c>
    </row>
    <row r="132" spans="1:9" ht="16.2" thickBot="1">
      <c r="A132" s="9" t="s">
        <v>21</v>
      </c>
      <c r="B132" s="12" t="s">
        <v>35</v>
      </c>
      <c r="C132" s="13">
        <f>SUM(C133+C137)</f>
        <v>519490.64</v>
      </c>
      <c r="D132" s="13">
        <f>SUM(D133+D137)</f>
        <v>659092.59</v>
      </c>
      <c r="E132" s="13">
        <f>SUM(E133+E137)</f>
        <v>719500</v>
      </c>
      <c r="F132" s="13">
        <f t="shared" ref="F132:G132" si="70">SUM(F133+F137)</f>
        <v>719500</v>
      </c>
      <c r="G132" s="13">
        <f t="shared" si="70"/>
        <v>719500</v>
      </c>
      <c r="H132" s="43">
        <f t="shared" si="34"/>
        <v>138.50105172251034</v>
      </c>
      <c r="I132" s="43">
        <f t="shared" si="36"/>
        <v>109.1652388323771</v>
      </c>
    </row>
    <row r="133" spans="1:9" ht="16.2" thickBot="1">
      <c r="A133" s="14" t="s">
        <v>45</v>
      </c>
      <c r="B133" s="15" t="s">
        <v>46</v>
      </c>
      <c r="C133" s="16">
        <f t="shared" ref="C133:G133" si="71">SUM(C134+0)</f>
        <v>519260.21</v>
      </c>
      <c r="D133" s="16">
        <f t="shared" si="71"/>
        <v>659092.59</v>
      </c>
      <c r="E133" s="16">
        <f t="shared" si="71"/>
        <v>719500</v>
      </c>
      <c r="F133" s="16">
        <f t="shared" si="71"/>
        <v>719500</v>
      </c>
      <c r="G133" s="16">
        <f t="shared" si="71"/>
        <v>719500</v>
      </c>
      <c r="H133" s="42">
        <f t="shared" si="34"/>
        <v>138.56251377320052</v>
      </c>
      <c r="I133" s="42">
        <f t="shared" si="36"/>
        <v>109.1652388323771</v>
      </c>
    </row>
    <row r="134" spans="1:9" ht="16.2" thickBot="1">
      <c r="A134" s="33">
        <v>3</v>
      </c>
      <c r="B134" s="12" t="s">
        <v>25</v>
      </c>
      <c r="C134" s="11">
        <f>SUM(C135+C136)</f>
        <v>519260.21</v>
      </c>
      <c r="D134" s="11">
        <f>SUM(D135+D136)</f>
        <v>659092.59</v>
      </c>
      <c r="E134" s="11">
        <f>SUM(E135+E136)</f>
        <v>719500</v>
      </c>
      <c r="F134" s="11">
        <f t="shared" ref="F134:G134" si="72">SUM(F135+F136)</f>
        <v>719500</v>
      </c>
      <c r="G134" s="11">
        <f t="shared" si="72"/>
        <v>719500</v>
      </c>
      <c r="H134" s="43">
        <f t="shared" si="34"/>
        <v>138.56251377320052</v>
      </c>
      <c r="I134" s="43">
        <f t="shared" si="36"/>
        <v>109.1652388323771</v>
      </c>
    </row>
    <row r="135" spans="1:9" ht="16.2" thickBot="1">
      <c r="A135" s="20">
        <v>31</v>
      </c>
      <c r="B135" s="21" t="s">
        <v>29</v>
      </c>
      <c r="C135" s="23">
        <v>501276.84</v>
      </c>
      <c r="D135" s="23">
        <v>638092.59</v>
      </c>
      <c r="E135" s="23">
        <v>698500</v>
      </c>
      <c r="F135" s="23">
        <v>698500</v>
      </c>
      <c r="G135" s="23">
        <v>698500</v>
      </c>
      <c r="H135" s="133">
        <f t="shared" ref="H135:H172" si="73">E135/C135*100</f>
        <v>139.34415960649608</v>
      </c>
      <c r="I135" s="133">
        <f t="shared" si="36"/>
        <v>109.46687219796738</v>
      </c>
    </row>
    <row r="136" spans="1:9" ht="16.2" thickBot="1">
      <c r="A136" s="29">
        <v>32</v>
      </c>
      <c r="B136" s="30" t="s">
        <v>26</v>
      </c>
      <c r="C136" s="31">
        <v>17983.37</v>
      </c>
      <c r="D136" s="31">
        <v>21000</v>
      </c>
      <c r="E136" s="31">
        <v>21000</v>
      </c>
      <c r="F136" s="31">
        <v>21000</v>
      </c>
      <c r="G136" s="31">
        <v>21000</v>
      </c>
      <c r="H136" s="133">
        <f t="shared" si="73"/>
        <v>116.77455337903852</v>
      </c>
      <c r="I136" s="133">
        <f t="shared" ref="I136:I172" si="74">E136/D136*100</f>
        <v>100</v>
      </c>
    </row>
    <row r="137" spans="1:9" ht="16.2" thickBot="1">
      <c r="A137" s="14" t="s">
        <v>38</v>
      </c>
      <c r="B137" s="15" t="s">
        <v>39</v>
      </c>
      <c r="C137" s="16">
        <f>SUM(C138+0)</f>
        <v>230.43</v>
      </c>
      <c r="D137" s="16">
        <v>0</v>
      </c>
      <c r="E137" s="16">
        <v>0</v>
      </c>
      <c r="F137" s="16">
        <v>0</v>
      </c>
      <c r="G137" s="16">
        <v>0</v>
      </c>
      <c r="H137" s="42">
        <f t="shared" si="73"/>
        <v>0</v>
      </c>
      <c r="I137" s="42" t="e">
        <f t="shared" si="74"/>
        <v>#DIV/0!</v>
      </c>
    </row>
    <row r="138" spans="1:9" ht="16.2" thickBot="1">
      <c r="A138" s="25">
        <v>4</v>
      </c>
      <c r="B138" s="26" t="s">
        <v>40</v>
      </c>
      <c r="C138" s="19">
        <f>SUM(C139+0)</f>
        <v>230.43</v>
      </c>
      <c r="D138" s="19">
        <v>0</v>
      </c>
      <c r="E138" s="19">
        <v>0</v>
      </c>
      <c r="F138" s="19">
        <v>0</v>
      </c>
      <c r="G138" s="19">
        <v>0</v>
      </c>
      <c r="H138" s="168">
        <f t="shared" si="73"/>
        <v>0</v>
      </c>
      <c r="I138" s="168" t="e">
        <f t="shared" si="74"/>
        <v>#DIV/0!</v>
      </c>
    </row>
    <row r="139" spans="1:9" ht="16.2" thickBot="1">
      <c r="A139" s="20">
        <v>42</v>
      </c>
      <c r="B139" s="21" t="s">
        <v>41</v>
      </c>
      <c r="C139" s="34">
        <v>230.43</v>
      </c>
      <c r="D139" s="34">
        <v>0</v>
      </c>
      <c r="E139" s="34">
        <v>0</v>
      </c>
      <c r="F139" s="34">
        <v>0</v>
      </c>
      <c r="G139" s="34">
        <v>0</v>
      </c>
      <c r="H139" s="133">
        <f t="shared" si="73"/>
        <v>0</v>
      </c>
      <c r="I139" s="133" t="e">
        <f t="shared" si="74"/>
        <v>#DIV/0!</v>
      </c>
    </row>
    <row r="140" spans="1:9" ht="16.2" thickBot="1">
      <c r="A140" s="9" t="s">
        <v>84</v>
      </c>
      <c r="B140" s="9" t="s">
        <v>85</v>
      </c>
      <c r="C140" s="11">
        <f t="shared" ref="C140:G141" si="75">SUM(C141+0)</f>
        <v>0</v>
      </c>
      <c r="D140" s="11">
        <f t="shared" si="75"/>
        <v>0</v>
      </c>
      <c r="E140" s="11">
        <f t="shared" si="75"/>
        <v>0</v>
      </c>
      <c r="F140" s="11">
        <f t="shared" si="75"/>
        <v>0</v>
      </c>
      <c r="G140" s="11">
        <f t="shared" si="75"/>
        <v>0</v>
      </c>
      <c r="H140" s="43" t="e">
        <f t="shared" si="73"/>
        <v>#DIV/0!</v>
      </c>
      <c r="I140" s="43" t="e">
        <f t="shared" si="74"/>
        <v>#DIV/0!</v>
      </c>
    </row>
    <row r="141" spans="1:9" ht="16.2" thickBot="1">
      <c r="A141" s="9" t="s">
        <v>21</v>
      </c>
      <c r="B141" s="12" t="s">
        <v>22</v>
      </c>
      <c r="C141" s="13">
        <f t="shared" si="75"/>
        <v>0</v>
      </c>
      <c r="D141" s="13">
        <f t="shared" si="75"/>
        <v>0</v>
      </c>
      <c r="E141" s="13">
        <f t="shared" si="75"/>
        <v>0</v>
      </c>
      <c r="F141" s="13">
        <f t="shared" si="75"/>
        <v>0</v>
      </c>
      <c r="G141" s="13">
        <f t="shared" si="75"/>
        <v>0</v>
      </c>
      <c r="H141" s="43" t="e">
        <f t="shared" si="73"/>
        <v>#DIV/0!</v>
      </c>
      <c r="I141" s="43" t="e">
        <f t="shared" si="74"/>
        <v>#DIV/0!</v>
      </c>
    </row>
    <row r="142" spans="1:9" ht="16.2" thickBot="1">
      <c r="A142" s="14" t="s">
        <v>68</v>
      </c>
      <c r="B142" s="15" t="s">
        <v>33</v>
      </c>
      <c r="C142" s="16">
        <f>C143+0</f>
        <v>0</v>
      </c>
      <c r="D142" s="16">
        <f>D143+0</f>
        <v>0</v>
      </c>
      <c r="E142" s="16">
        <f>E143+0</f>
        <v>0</v>
      </c>
      <c r="F142" s="16">
        <f t="shared" ref="F142:G142" si="76">F143+0</f>
        <v>0</v>
      </c>
      <c r="G142" s="16">
        <f t="shared" si="76"/>
        <v>0</v>
      </c>
      <c r="H142" s="42" t="e">
        <f t="shared" si="73"/>
        <v>#DIV/0!</v>
      </c>
      <c r="I142" s="42" t="e">
        <f t="shared" si="74"/>
        <v>#DIV/0!</v>
      </c>
    </row>
    <row r="143" spans="1:9" ht="16.2" thickBot="1">
      <c r="A143" s="17">
        <v>3</v>
      </c>
      <c r="B143" s="18" t="s">
        <v>25</v>
      </c>
      <c r="C143" s="28">
        <f>C144+C145</f>
        <v>0</v>
      </c>
      <c r="D143" s="28">
        <f>D144+D145</f>
        <v>0</v>
      </c>
      <c r="E143" s="28">
        <f>E144+E145</f>
        <v>0</v>
      </c>
      <c r="F143" s="28">
        <f t="shared" ref="F143:G143" si="77">F144+F145</f>
        <v>0</v>
      </c>
      <c r="G143" s="28">
        <f t="shared" si="77"/>
        <v>0</v>
      </c>
      <c r="H143" s="168" t="e">
        <f t="shared" si="73"/>
        <v>#DIV/0!</v>
      </c>
      <c r="I143" s="168" t="e">
        <f t="shared" si="74"/>
        <v>#DIV/0!</v>
      </c>
    </row>
    <row r="144" spans="1:9" ht="16.2" thickBot="1">
      <c r="A144" s="20">
        <v>31</v>
      </c>
      <c r="B144" s="21" t="s">
        <v>29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133" t="e">
        <f t="shared" si="73"/>
        <v>#DIV/0!</v>
      </c>
      <c r="I144" s="133" t="e">
        <f t="shared" si="74"/>
        <v>#DIV/0!</v>
      </c>
    </row>
    <row r="145" spans="1:9" ht="16.2" thickBot="1">
      <c r="A145" s="20">
        <v>32</v>
      </c>
      <c r="B145" s="21" t="s">
        <v>26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133" t="e">
        <f t="shared" si="73"/>
        <v>#DIV/0!</v>
      </c>
      <c r="I145" s="133" t="e">
        <f t="shared" si="74"/>
        <v>#DIV/0!</v>
      </c>
    </row>
    <row r="146" spans="1:9" ht="16.2" thickBot="1">
      <c r="A146" s="9" t="s">
        <v>86</v>
      </c>
      <c r="B146" s="9" t="s">
        <v>85</v>
      </c>
      <c r="C146" s="11">
        <f t="shared" ref="C146:G147" si="78">SUM(C147+0)</f>
        <v>0</v>
      </c>
      <c r="D146" s="11">
        <f t="shared" si="78"/>
        <v>0</v>
      </c>
      <c r="E146" s="11">
        <f t="shared" si="78"/>
        <v>0</v>
      </c>
      <c r="F146" s="11">
        <f t="shared" si="78"/>
        <v>0</v>
      </c>
      <c r="G146" s="11">
        <f t="shared" si="78"/>
        <v>0</v>
      </c>
      <c r="H146" s="43" t="e">
        <f t="shared" si="73"/>
        <v>#DIV/0!</v>
      </c>
      <c r="I146" s="43" t="e">
        <f t="shared" si="74"/>
        <v>#DIV/0!</v>
      </c>
    </row>
    <row r="147" spans="1:9" ht="16.2" thickBot="1">
      <c r="A147" s="9" t="s">
        <v>21</v>
      </c>
      <c r="B147" s="12" t="s">
        <v>22</v>
      </c>
      <c r="C147" s="13">
        <f t="shared" si="78"/>
        <v>0</v>
      </c>
      <c r="D147" s="13">
        <f t="shared" si="78"/>
        <v>0</v>
      </c>
      <c r="E147" s="13">
        <f t="shared" si="78"/>
        <v>0</v>
      </c>
      <c r="F147" s="13">
        <f t="shared" si="78"/>
        <v>0</v>
      </c>
      <c r="G147" s="13">
        <f t="shared" si="78"/>
        <v>0</v>
      </c>
      <c r="H147" s="43" t="e">
        <f t="shared" si="73"/>
        <v>#DIV/0!</v>
      </c>
      <c r="I147" s="43" t="e">
        <f t="shared" si="74"/>
        <v>#DIV/0!</v>
      </c>
    </row>
    <row r="148" spans="1:9" ht="16.2" thickBot="1">
      <c r="A148" s="14" t="s">
        <v>68</v>
      </c>
      <c r="B148" s="15" t="s">
        <v>33</v>
      </c>
      <c r="C148" s="16">
        <f>C149+0</f>
        <v>0</v>
      </c>
      <c r="D148" s="16">
        <f>D149+0</f>
        <v>0</v>
      </c>
      <c r="E148" s="16">
        <f>E149+0</f>
        <v>0</v>
      </c>
      <c r="F148" s="16">
        <f t="shared" ref="F148:G148" si="79">F149+0</f>
        <v>0</v>
      </c>
      <c r="G148" s="16">
        <f t="shared" si="79"/>
        <v>0</v>
      </c>
      <c r="H148" s="42" t="e">
        <f t="shared" si="73"/>
        <v>#DIV/0!</v>
      </c>
      <c r="I148" s="42" t="e">
        <f t="shared" si="74"/>
        <v>#DIV/0!</v>
      </c>
    </row>
    <row r="149" spans="1:9" ht="16.2" thickBot="1">
      <c r="A149" s="17">
        <v>3</v>
      </c>
      <c r="B149" s="18" t="s">
        <v>25</v>
      </c>
      <c r="C149" s="28">
        <f>C150+C151</f>
        <v>0</v>
      </c>
      <c r="D149" s="28">
        <f>D150+D151</f>
        <v>0</v>
      </c>
      <c r="E149" s="28">
        <f>E150+E151</f>
        <v>0</v>
      </c>
      <c r="F149" s="28">
        <f t="shared" ref="F149:G149" si="80">F150+F151</f>
        <v>0</v>
      </c>
      <c r="G149" s="28">
        <f t="shared" si="80"/>
        <v>0</v>
      </c>
      <c r="H149" s="168" t="e">
        <f t="shared" si="73"/>
        <v>#DIV/0!</v>
      </c>
      <c r="I149" s="168" t="e">
        <f t="shared" si="74"/>
        <v>#DIV/0!</v>
      </c>
    </row>
    <row r="150" spans="1:9" ht="16.2" thickBot="1">
      <c r="A150" s="20">
        <v>31</v>
      </c>
      <c r="B150" s="21" t="s">
        <v>29</v>
      </c>
      <c r="C150" s="32">
        <v>0</v>
      </c>
      <c r="D150" s="32">
        <v>0</v>
      </c>
      <c r="E150" s="32">
        <v>0</v>
      </c>
      <c r="F150" s="32">
        <v>0</v>
      </c>
      <c r="G150" s="32">
        <v>0</v>
      </c>
      <c r="H150" s="133" t="e">
        <f t="shared" si="73"/>
        <v>#DIV/0!</v>
      </c>
      <c r="I150" s="133" t="e">
        <f t="shared" si="74"/>
        <v>#DIV/0!</v>
      </c>
    </row>
    <row r="151" spans="1:9" ht="16.2" thickBot="1">
      <c r="A151" s="20">
        <v>32</v>
      </c>
      <c r="B151" s="21" t="s">
        <v>26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133" t="e">
        <f t="shared" si="73"/>
        <v>#DIV/0!</v>
      </c>
      <c r="I151" s="133" t="e">
        <f t="shared" si="74"/>
        <v>#DIV/0!</v>
      </c>
    </row>
    <row r="152" spans="1:9" ht="16.2" thickBot="1">
      <c r="A152" s="9" t="s">
        <v>87</v>
      </c>
      <c r="B152" s="9" t="s">
        <v>88</v>
      </c>
      <c r="C152" s="11">
        <f>C154+C157</f>
        <v>199.08</v>
      </c>
      <c r="D152" s="11">
        <f>D154+D157</f>
        <v>0</v>
      </c>
      <c r="E152" s="11">
        <f t="shared" ref="E152:G153" si="81">E154+E157</f>
        <v>0</v>
      </c>
      <c r="F152" s="11">
        <f t="shared" si="81"/>
        <v>0</v>
      </c>
      <c r="G152" s="11">
        <f t="shared" si="81"/>
        <v>0</v>
      </c>
      <c r="H152" s="43">
        <f t="shared" si="73"/>
        <v>0</v>
      </c>
      <c r="I152" s="43" t="e">
        <f t="shared" si="74"/>
        <v>#DIV/0!</v>
      </c>
    </row>
    <row r="153" spans="1:9" ht="16.2" thickBot="1">
      <c r="A153" s="9" t="s">
        <v>21</v>
      </c>
      <c r="B153" s="12" t="s">
        <v>22</v>
      </c>
      <c r="C153" s="13">
        <f t="shared" ref="C153" si="82">SUM(C154+0)</f>
        <v>199.08</v>
      </c>
      <c r="D153" s="11">
        <f>D155+D158</f>
        <v>0</v>
      </c>
      <c r="E153" s="11">
        <f t="shared" si="81"/>
        <v>0</v>
      </c>
      <c r="F153" s="11">
        <f t="shared" si="81"/>
        <v>0</v>
      </c>
      <c r="G153" s="11">
        <f t="shared" si="81"/>
        <v>0</v>
      </c>
      <c r="H153" s="43">
        <f t="shared" si="73"/>
        <v>0</v>
      </c>
      <c r="I153" s="43" t="e">
        <f t="shared" si="74"/>
        <v>#DIV/0!</v>
      </c>
    </row>
    <row r="154" spans="1:9" ht="16.2" thickBot="1">
      <c r="A154" s="14" t="s">
        <v>38</v>
      </c>
      <c r="B154" s="15" t="s">
        <v>39</v>
      </c>
      <c r="C154" s="16">
        <f>SUM(C155+0)</f>
        <v>199.08</v>
      </c>
      <c r="D154" s="16">
        <v>0</v>
      </c>
      <c r="E154" s="16">
        <v>0</v>
      </c>
      <c r="F154" s="16">
        <v>0</v>
      </c>
      <c r="G154" s="16">
        <v>0</v>
      </c>
      <c r="H154" s="42">
        <f t="shared" si="73"/>
        <v>0</v>
      </c>
      <c r="I154" s="42" t="e">
        <f t="shared" si="74"/>
        <v>#DIV/0!</v>
      </c>
    </row>
    <row r="155" spans="1:9" ht="16.2" thickBot="1">
      <c r="A155" s="25">
        <v>4</v>
      </c>
      <c r="B155" s="26" t="s">
        <v>40</v>
      </c>
      <c r="C155" s="19">
        <f>SUM(C156+0)</f>
        <v>199.08</v>
      </c>
      <c r="D155" s="19">
        <v>0</v>
      </c>
      <c r="E155" s="19">
        <v>0</v>
      </c>
      <c r="F155" s="19">
        <v>0</v>
      </c>
      <c r="G155" s="19">
        <v>0</v>
      </c>
      <c r="H155" s="168">
        <f t="shared" si="73"/>
        <v>0</v>
      </c>
      <c r="I155" s="168" t="e">
        <f t="shared" si="74"/>
        <v>#DIV/0!</v>
      </c>
    </row>
    <row r="156" spans="1:9" ht="16.2" thickBot="1">
      <c r="A156" s="20">
        <v>42</v>
      </c>
      <c r="B156" s="21" t="s">
        <v>41</v>
      </c>
      <c r="C156" s="34">
        <v>199.08</v>
      </c>
      <c r="D156" s="34">
        <v>0</v>
      </c>
      <c r="E156" s="34">
        <v>0</v>
      </c>
      <c r="F156" s="34">
        <v>0</v>
      </c>
      <c r="G156" s="34">
        <v>0</v>
      </c>
      <c r="H156" s="133">
        <f t="shared" si="73"/>
        <v>0</v>
      </c>
      <c r="I156" s="133" t="e">
        <f t="shared" si="74"/>
        <v>#DIV/0!</v>
      </c>
    </row>
    <row r="157" spans="1:9" ht="16.2" thickBot="1">
      <c r="A157" s="14" t="s">
        <v>82</v>
      </c>
      <c r="B157" s="15" t="s">
        <v>83</v>
      </c>
      <c r="C157" s="16">
        <f t="shared" ref="C157:G157" si="83">SUM(C159+0)</f>
        <v>0</v>
      </c>
      <c r="D157" s="16">
        <f t="shared" si="83"/>
        <v>0</v>
      </c>
      <c r="E157" s="16">
        <f t="shared" si="83"/>
        <v>0</v>
      </c>
      <c r="F157" s="16">
        <f t="shared" si="83"/>
        <v>0</v>
      </c>
      <c r="G157" s="16">
        <f t="shared" si="83"/>
        <v>0</v>
      </c>
      <c r="H157" s="42" t="e">
        <f t="shared" si="73"/>
        <v>#DIV/0!</v>
      </c>
      <c r="I157" s="42" t="e">
        <f t="shared" si="74"/>
        <v>#DIV/0!</v>
      </c>
    </row>
    <row r="158" spans="1:9" ht="16.2" thickBot="1">
      <c r="A158" s="17">
        <v>3</v>
      </c>
      <c r="B158" s="18" t="s">
        <v>25</v>
      </c>
      <c r="C158" s="28">
        <f>C159+0</f>
        <v>0</v>
      </c>
      <c r="D158" s="28">
        <f>D159+0</f>
        <v>0</v>
      </c>
      <c r="E158" s="28">
        <f>E159+0</f>
        <v>0</v>
      </c>
      <c r="F158" s="28">
        <f t="shared" ref="F158:G158" si="84">F159+0</f>
        <v>0</v>
      </c>
      <c r="G158" s="28">
        <f t="shared" si="84"/>
        <v>0</v>
      </c>
      <c r="H158" s="168" t="e">
        <f t="shared" si="73"/>
        <v>#DIV/0!</v>
      </c>
      <c r="I158" s="168" t="e">
        <f t="shared" si="74"/>
        <v>#DIV/0!</v>
      </c>
    </row>
    <row r="159" spans="1:9" ht="16.2" thickBot="1">
      <c r="A159" s="29">
        <v>32</v>
      </c>
      <c r="B159" s="30" t="s">
        <v>26</v>
      </c>
      <c r="C159" s="31">
        <v>0</v>
      </c>
      <c r="D159" s="31">
        <v>0</v>
      </c>
      <c r="E159" s="31">
        <v>0</v>
      </c>
      <c r="F159" s="31">
        <v>0</v>
      </c>
      <c r="G159" s="31">
        <v>0</v>
      </c>
      <c r="H159" s="133" t="e">
        <f t="shared" si="73"/>
        <v>#DIV/0!</v>
      </c>
      <c r="I159" s="133" t="e">
        <f t="shared" si="74"/>
        <v>#DIV/0!</v>
      </c>
    </row>
    <row r="160" spans="1:9" ht="16.2" thickBot="1">
      <c r="A160" s="9" t="s">
        <v>89</v>
      </c>
      <c r="B160" s="9" t="s">
        <v>90</v>
      </c>
      <c r="C160" s="11">
        <f>SUM(C161+0)</f>
        <v>952.13</v>
      </c>
      <c r="D160" s="11">
        <f>D161+0</f>
        <v>139.29</v>
      </c>
      <c r="E160" s="11">
        <v>0</v>
      </c>
      <c r="F160" s="11">
        <v>0</v>
      </c>
      <c r="G160" s="11">
        <v>0</v>
      </c>
      <c r="H160" s="43">
        <f t="shared" si="73"/>
        <v>0</v>
      </c>
      <c r="I160" s="43">
        <f t="shared" si="74"/>
        <v>0</v>
      </c>
    </row>
    <row r="161" spans="1:9" ht="16.2" thickBot="1">
      <c r="A161" s="9" t="s">
        <v>34</v>
      </c>
      <c r="B161" s="12" t="s">
        <v>22</v>
      </c>
      <c r="C161" s="13">
        <f>SUM(C162+0)</f>
        <v>952.13</v>
      </c>
      <c r="D161" s="13">
        <f>D162+0</f>
        <v>139.29</v>
      </c>
      <c r="E161" s="13">
        <v>0</v>
      </c>
      <c r="F161" s="13">
        <v>0</v>
      </c>
      <c r="G161" s="13">
        <v>0</v>
      </c>
      <c r="H161" s="43">
        <f t="shared" si="73"/>
        <v>0</v>
      </c>
      <c r="I161" s="43">
        <f t="shared" si="74"/>
        <v>0</v>
      </c>
    </row>
    <row r="162" spans="1:9" ht="16.2" thickBot="1">
      <c r="A162" s="14" t="s">
        <v>236</v>
      </c>
      <c r="B162" s="15" t="s">
        <v>91</v>
      </c>
      <c r="C162" s="16">
        <f>SUM(C163+C165)</f>
        <v>952.13</v>
      </c>
      <c r="D162" s="16">
        <f>SUM(D164+D166)</f>
        <v>139.29</v>
      </c>
      <c r="E162" s="16">
        <v>0</v>
      </c>
      <c r="F162" s="16">
        <v>0</v>
      </c>
      <c r="G162" s="16">
        <v>0</v>
      </c>
      <c r="H162" s="42">
        <f t="shared" si="73"/>
        <v>0</v>
      </c>
      <c r="I162" s="42">
        <f t="shared" si="74"/>
        <v>0</v>
      </c>
    </row>
    <row r="163" spans="1:9" ht="16.2" thickBot="1">
      <c r="A163" s="17">
        <v>3</v>
      </c>
      <c r="B163" s="18" t="s">
        <v>25</v>
      </c>
      <c r="C163" s="19">
        <f>SUM(C164+0)</f>
        <v>575.51</v>
      </c>
      <c r="D163" s="19">
        <v>0</v>
      </c>
      <c r="E163" s="19">
        <v>0</v>
      </c>
      <c r="F163" s="19">
        <v>0</v>
      </c>
      <c r="G163" s="19">
        <v>0</v>
      </c>
      <c r="H163" s="168">
        <f t="shared" si="73"/>
        <v>0</v>
      </c>
      <c r="I163" s="168" t="e">
        <f t="shared" si="74"/>
        <v>#DIV/0!</v>
      </c>
    </row>
    <row r="164" spans="1:9" ht="16.2" thickBot="1">
      <c r="A164" s="20">
        <v>32</v>
      </c>
      <c r="B164" s="21" t="s">
        <v>26</v>
      </c>
      <c r="C164" s="22">
        <v>575.51</v>
      </c>
      <c r="D164" s="22">
        <v>30.1</v>
      </c>
      <c r="E164" s="22">
        <v>0</v>
      </c>
      <c r="F164" s="22">
        <v>0</v>
      </c>
      <c r="G164" s="22">
        <v>0</v>
      </c>
      <c r="H164" s="133">
        <f t="shared" si="73"/>
        <v>0</v>
      </c>
      <c r="I164" s="133">
        <f t="shared" si="74"/>
        <v>0</v>
      </c>
    </row>
    <row r="165" spans="1:9" ht="16.2" thickBot="1">
      <c r="A165" s="25">
        <v>4</v>
      </c>
      <c r="B165" s="26" t="s">
        <v>40</v>
      </c>
      <c r="C165" s="19">
        <f>SUM(C166+0)</f>
        <v>376.62</v>
      </c>
      <c r="D165" s="19">
        <v>0</v>
      </c>
      <c r="E165" s="19">
        <v>0</v>
      </c>
      <c r="F165" s="19">
        <v>0</v>
      </c>
      <c r="G165" s="19">
        <v>0</v>
      </c>
      <c r="H165" s="168">
        <f t="shared" si="73"/>
        <v>0</v>
      </c>
      <c r="I165" s="168" t="e">
        <f t="shared" si="74"/>
        <v>#DIV/0!</v>
      </c>
    </row>
    <row r="166" spans="1:9" ht="16.2" thickBot="1">
      <c r="A166" s="20">
        <v>42</v>
      </c>
      <c r="B166" s="21" t="s">
        <v>41</v>
      </c>
      <c r="C166" s="34">
        <v>376.62</v>
      </c>
      <c r="D166" s="34">
        <v>109.19</v>
      </c>
      <c r="E166" s="34">
        <v>0</v>
      </c>
      <c r="F166" s="34">
        <v>0</v>
      </c>
      <c r="G166" s="34">
        <v>0</v>
      </c>
      <c r="H166" s="133">
        <f t="shared" si="73"/>
        <v>0</v>
      </c>
      <c r="I166" s="133">
        <f t="shared" si="74"/>
        <v>0</v>
      </c>
    </row>
    <row r="167" spans="1:9" ht="16.2" thickBot="1">
      <c r="A167" s="9" t="s">
        <v>92</v>
      </c>
      <c r="B167" s="9" t="s">
        <v>93</v>
      </c>
      <c r="C167" s="11">
        <f>SUM(C168+F234+F254)</f>
        <v>0</v>
      </c>
      <c r="D167" s="11">
        <f>SUM(D168+G227+G247)</f>
        <v>0</v>
      </c>
      <c r="E167" s="11">
        <f>SUM(E168+H227+H247)</f>
        <v>0</v>
      </c>
      <c r="F167" s="11">
        <f>SUM(F168+I209+I229)</f>
        <v>0</v>
      </c>
      <c r="G167" s="11">
        <f>SUM(G168+J204+J224)</f>
        <v>0</v>
      </c>
      <c r="H167" s="43" t="e">
        <f t="shared" si="73"/>
        <v>#DIV/0!</v>
      </c>
      <c r="I167" s="43" t="e">
        <f t="shared" si="74"/>
        <v>#DIV/0!</v>
      </c>
    </row>
    <row r="168" spans="1:9" ht="16.2" thickBot="1">
      <c r="A168" s="9" t="s">
        <v>94</v>
      </c>
      <c r="B168" s="9" t="s">
        <v>95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43" t="e">
        <f t="shared" si="73"/>
        <v>#DIV/0!</v>
      </c>
      <c r="I168" s="43" t="e">
        <f t="shared" si="74"/>
        <v>#DIV/0!</v>
      </c>
    </row>
    <row r="169" spans="1:9" ht="16.2" thickBot="1">
      <c r="A169" s="9" t="s">
        <v>34</v>
      </c>
      <c r="B169" s="12" t="s">
        <v>35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43" t="e">
        <f t="shared" si="73"/>
        <v>#DIV/0!</v>
      </c>
      <c r="I169" s="43" t="e">
        <f t="shared" si="74"/>
        <v>#DIV/0!</v>
      </c>
    </row>
    <row r="170" spans="1:9" ht="16.2" thickBot="1">
      <c r="A170" s="14" t="s">
        <v>38</v>
      </c>
      <c r="B170" s="15" t="s">
        <v>39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42" t="e">
        <f t="shared" si="73"/>
        <v>#DIV/0!</v>
      </c>
      <c r="I170" s="42" t="e">
        <f t="shared" si="74"/>
        <v>#DIV/0!</v>
      </c>
    </row>
    <row r="171" spans="1:9" ht="16.2" thickBot="1">
      <c r="A171" s="25">
        <v>4</v>
      </c>
      <c r="B171" s="26" t="s">
        <v>40</v>
      </c>
      <c r="C171" s="19">
        <f>SUM(C172+0)</f>
        <v>0</v>
      </c>
      <c r="D171" s="19">
        <f t="shared" ref="D171:G171" si="85">SUM(D172+0)</f>
        <v>0</v>
      </c>
      <c r="E171" s="19">
        <f t="shared" si="85"/>
        <v>0</v>
      </c>
      <c r="F171" s="19">
        <f t="shared" si="85"/>
        <v>0</v>
      </c>
      <c r="G171" s="19">
        <f t="shared" si="85"/>
        <v>0</v>
      </c>
      <c r="H171" s="168" t="e">
        <f t="shared" si="73"/>
        <v>#DIV/0!</v>
      </c>
      <c r="I171" s="168" t="e">
        <f t="shared" si="74"/>
        <v>#DIV/0!</v>
      </c>
    </row>
    <row r="172" spans="1:9" ht="16.2" thickBot="1">
      <c r="A172" s="20">
        <v>42</v>
      </c>
      <c r="B172" s="21" t="s">
        <v>41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133" t="e">
        <f t="shared" si="73"/>
        <v>#DIV/0!</v>
      </c>
      <c r="I172" s="133" t="e">
        <f t="shared" si="74"/>
        <v>#DIV/0!</v>
      </c>
    </row>
  </sheetData>
  <mergeCells count="8">
    <mergeCell ref="A1:I1"/>
    <mergeCell ref="A2:I2"/>
    <mergeCell ref="A18:B18"/>
    <mergeCell ref="A5:B5"/>
    <mergeCell ref="A6:B6"/>
    <mergeCell ref="A7:B7"/>
    <mergeCell ref="A3:I3"/>
    <mergeCell ref="A4:B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H9:I9 H11 I13 H16:I17 I29:I31 H35:H38 I38 H40:H42 I43:I47 I53 H54:H59 H61:I61 I62:I68 H80:I82 H91:I95 H97:H102 I102:I105 I108:I110 H114:H117 I117 H129:I131 I137:I159 H140:H151 H157:H159 I163 I165 H167:I172 I77" evalError="1"/>
    <ignoredError sqref="C64 D92:G92 C88:G88 D93:G93 D71 C1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R I P PO EKONOMSOJ KL.</vt:lpstr>
      <vt:lpstr>RAČUN P I R PO IZVORIMA</vt:lpstr>
      <vt:lpstr>RASHODI PREMA FUNKCIJSKOJ KL.</vt:lpstr>
      <vt:lpstr>RAČUN FINAN. PREMA IZVORIMA</vt:lpstr>
      <vt:lpstr>RAČUN FINAN.PREMA EKON. KL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2025-08-13T08:05:22Z</cp:lastPrinted>
  <dcterms:created xsi:type="dcterms:W3CDTF">2025-06-29T09:57:43Z</dcterms:created>
  <dcterms:modified xsi:type="dcterms:W3CDTF">2025-12-16T08:07:10Z</dcterms:modified>
</cp:coreProperties>
</file>