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IVANKA 8\3. 2025. POSLOVNA GODINA\FINANCIJE 2025\FINANCIJSKI PLANOVI 2025\NAJNOVIJE ZA STRANICU\"/>
    </mc:Choice>
  </mc:AlternateContent>
  <xr:revisionPtr revIDLastSave="0" documentId="13_ncr:1_{48904702-6596-4082-AC93-A27BE8B0A8F1}" xr6:coauthVersionLast="47" xr6:coauthVersionMax="47" xr10:uidLastSave="{00000000-0000-0000-0000-000000000000}"/>
  <bookViews>
    <workbookView xWindow="-108" yWindow="-108" windowWidth="23256" windowHeight="12576" tabRatio="929" firstSheet="1" activeTab="6" xr2:uid="{00000000-000D-0000-FFFF-FFFF00000000}"/>
  </bookViews>
  <sheets>
    <sheet name="SAŽETAK" sheetId="1" r:id="rId1"/>
    <sheet name=" P I R PREMA EKONOMSKOJ KL." sheetId="9" r:id="rId2"/>
    <sheet name="RAČUN P I R PO IZVORIMA" sheetId="3" r:id="rId3"/>
    <sheet name="RASHODI PREMA FUNKCIJSKOJ KL." sheetId="5" r:id="rId4"/>
    <sheet name="RAČUN FINAN. PREMA IZVORIMA" sheetId="10" r:id="rId5"/>
    <sheet name="RAČUN FINAN. PREMA EKON.KL." sheetId="6" r:id="rId6"/>
    <sheet name="POSEBNI DIO" sheetId="7" r:id="rId7"/>
  </sheets>
  <definedNames>
    <definedName name="_xlnm.Print_Titles" localSheetId="6">'POSEBNI DIO'!$5:$5</definedName>
    <definedName name="_xlnm.Print_Titles" localSheetId="2">'RAČUN P I R PO IZVORIMA'!$34:$34</definedName>
    <definedName name="_xlnm.Print_Titles" localSheetId="3">'RASHODI PREMA FUNKCIJSKOJ KL.'!$9:$9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3" l="1"/>
  <c r="D32" i="3"/>
  <c r="E24" i="9"/>
  <c r="D24" i="9"/>
  <c r="E23" i="9"/>
  <c r="D23" i="9"/>
  <c r="F23" i="9"/>
  <c r="G23" i="9"/>
  <c r="D19" i="3"/>
  <c r="D23" i="3"/>
  <c r="D104" i="7" l="1"/>
  <c r="D103" i="7" s="1"/>
  <c r="E104" i="7"/>
  <c r="E103" i="7" s="1"/>
  <c r="F104" i="7"/>
  <c r="F103" i="7" s="1"/>
  <c r="F27" i="7"/>
  <c r="F28" i="7"/>
  <c r="E27" i="7"/>
  <c r="E28" i="7"/>
  <c r="K29" i="1" l="1"/>
  <c r="J29" i="1"/>
  <c r="K27" i="1"/>
  <c r="J27" i="1"/>
  <c r="J22" i="1"/>
  <c r="K22" i="1"/>
  <c r="K21" i="1"/>
  <c r="J21" i="1"/>
  <c r="K20" i="1"/>
  <c r="J20" i="1"/>
  <c r="K19" i="1"/>
  <c r="J19" i="1"/>
  <c r="H24" i="10"/>
  <c r="H23" i="10"/>
  <c r="H22" i="10"/>
  <c r="H21" i="10"/>
  <c r="H20" i="10"/>
  <c r="H19" i="10"/>
  <c r="H18" i="10"/>
  <c r="H17" i="10"/>
  <c r="H16" i="10"/>
  <c r="H15" i="10"/>
  <c r="H13" i="10"/>
  <c r="H12" i="10"/>
  <c r="H10" i="10"/>
  <c r="H9" i="10"/>
  <c r="H11" i="9"/>
  <c r="I11" i="9"/>
  <c r="H12" i="9"/>
  <c r="I12" i="9"/>
  <c r="H13" i="9"/>
  <c r="I13" i="9"/>
  <c r="H14" i="9"/>
  <c r="I14" i="9"/>
  <c r="H15" i="9"/>
  <c r="I15" i="9"/>
  <c r="H23" i="9"/>
  <c r="I23" i="9"/>
  <c r="H24" i="9"/>
  <c r="I24" i="9"/>
  <c r="H25" i="9"/>
  <c r="I25" i="9"/>
  <c r="H26" i="9"/>
  <c r="I26" i="9"/>
  <c r="H28" i="9"/>
  <c r="I28" i="9"/>
  <c r="F24" i="9"/>
  <c r="F25" i="9"/>
  <c r="F26" i="9"/>
  <c r="F28" i="9"/>
  <c r="F11" i="9"/>
  <c r="F12" i="9"/>
  <c r="F13" i="9"/>
  <c r="F14" i="9"/>
  <c r="F15" i="9"/>
  <c r="H35" i="3"/>
  <c r="I35" i="3"/>
  <c r="I36" i="3"/>
  <c r="I37" i="3"/>
  <c r="H38" i="3"/>
  <c r="I38" i="3"/>
  <c r="H39" i="3"/>
  <c r="I39" i="3"/>
  <c r="H41" i="3"/>
  <c r="I41" i="3"/>
  <c r="H43" i="3"/>
  <c r="I43" i="3"/>
  <c r="H44" i="3"/>
  <c r="I44" i="3"/>
  <c r="H45" i="3"/>
  <c r="I45" i="3"/>
  <c r="H46" i="3"/>
  <c r="I46" i="3"/>
  <c r="G33" i="3"/>
  <c r="E35" i="3"/>
  <c r="F35" i="3"/>
  <c r="G35" i="3"/>
  <c r="D33" i="3"/>
  <c r="D40" i="3"/>
  <c r="E44" i="3"/>
  <c r="F44" i="3"/>
  <c r="G44" i="3"/>
  <c r="D44" i="3"/>
  <c r="E43" i="3"/>
  <c r="F43" i="3"/>
  <c r="G43" i="3"/>
  <c r="D43" i="3"/>
  <c r="D42" i="3"/>
  <c r="E41" i="3"/>
  <c r="F41" i="3"/>
  <c r="G41" i="3"/>
  <c r="D41" i="3"/>
  <c r="E39" i="3"/>
  <c r="F39" i="3"/>
  <c r="G39" i="3"/>
  <c r="D39" i="3"/>
  <c r="E38" i="3"/>
  <c r="F38" i="3"/>
  <c r="G38" i="3"/>
  <c r="D38" i="3"/>
  <c r="E37" i="3"/>
  <c r="F37" i="3"/>
  <c r="G37" i="3"/>
  <c r="D35" i="3"/>
  <c r="E34" i="3"/>
  <c r="F34" i="3"/>
  <c r="G34" i="3"/>
  <c r="D34" i="3"/>
  <c r="G10" i="7"/>
  <c r="H10" i="7"/>
  <c r="H11" i="7"/>
  <c r="G12" i="7"/>
  <c r="H12" i="7"/>
  <c r="G14" i="7"/>
  <c r="H14" i="7"/>
  <c r="D14" i="7"/>
  <c r="E14" i="7"/>
  <c r="F14" i="7"/>
  <c r="C14" i="7"/>
  <c r="C13" i="7"/>
  <c r="D12" i="7"/>
  <c r="E12" i="7"/>
  <c r="F12" i="7"/>
  <c r="C12" i="7"/>
  <c r="D11" i="7"/>
  <c r="E11" i="7"/>
  <c r="F11" i="7"/>
  <c r="D10" i="7"/>
  <c r="E10" i="7"/>
  <c r="F10" i="7"/>
  <c r="C10" i="7"/>
  <c r="D9" i="7"/>
  <c r="E9" i="7"/>
  <c r="F9" i="7"/>
  <c r="C9" i="7"/>
  <c r="D8" i="7"/>
  <c r="F46" i="3" l="1"/>
  <c r="G45" i="3"/>
  <c r="F45" i="3" s="1"/>
  <c r="E45" i="3"/>
  <c r="D45" i="3"/>
  <c r="G36" i="3"/>
  <c r="E36" i="3"/>
  <c r="I34" i="3"/>
  <c r="H34" i="3"/>
  <c r="E33" i="3"/>
  <c r="I32" i="3"/>
  <c r="H32" i="3"/>
  <c r="F32" i="3"/>
  <c r="G31" i="3"/>
  <c r="E31" i="3"/>
  <c r="D31" i="3"/>
  <c r="F12" i="3"/>
  <c r="F14" i="3"/>
  <c r="F16" i="3"/>
  <c r="F17" i="3"/>
  <c r="F18" i="3"/>
  <c r="F20" i="3"/>
  <c r="F21" i="3"/>
  <c r="F22" i="3"/>
  <c r="F24" i="3"/>
  <c r="E23" i="3"/>
  <c r="E19" i="3"/>
  <c r="E15" i="3"/>
  <c r="E13" i="3"/>
  <c r="E11" i="3"/>
  <c r="H12" i="3"/>
  <c r="I12" i="3"/>
  <c r="H14" i="3"/>
  <c r="I14" i="3"/>
  <c r="H16" i="3"/>
  <c r="I16" i="3"/>
  <c r="H17" i="3"/>
  <c r="I17" i="3"/>
  <c r="H18" i="3"/>
  <c r="I18" i="3"/>
  <c r="H20" i="3"/>
  <c r="I20" i="3"/>
  <c r="H21" i="3"/>
  <c r="I21" i="3"/>
  <c r="H22" i="3"/>
  <c r="I22" i="3"/>
  <c r="H24" i="3"/>
  <c r="I24" i="3"/>
  <c r="G23" i="3"/>
  <c r="F23" i="3" s="1"/>
  <c r="G19" i="3"/>
  <c r="G15" i="3"/>
  <c r="F15" i="3" s="1"/>
  <c r="D15" i="3"/>
  <c r="G13" i="3"/>
  <c r="D13" i="3"/>
  <c r="G11" i="3"/>
  <c r="F11" i="3" s="1"/>
  <c r="D11" i="3"/>
  <c r="F31" i="3" l="1"/>
  <c r="F36" i="3"/>
  <c r="H33" i="3"/>
  <c r="F13" i="3"/>
  <c r="I11" i="3"/>
  <c r="H15" i="3"/>
  <c r="H23" i="3"/>
  <c r="I23" i="3"/>
  <c r="H13" i="3"/>
  <c r="I13" i="3"/>
  <c r="H31" i="3"/>
  <c r="I19" i="3"/>
  <c r="F33" i="3"/>
  <c r="H11" i="3"/>
  <c r="E10" i="3"/>
  <c r="I33" i="3"/>
  <c r="I31" i="3"/>
  <c r="F19" i="3"/>
  <c r="H19" i="3"/>
  <c r="G10" i="3"/>
  <c r="I15" i="3"/>
  <c r="D10" i="3"/>
  <c r="F10" i="3" l="1"/>
  <c r="I10" i="3"/>
  <c r="H10" i="3"/>
  <c r="F10" i="5" l="1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F27" i="5"/>
  <c r="G27" i="5"/>
  <c r="F28" i="5"/>
  <c r="G28" i="5"/>
  <c r="F29" i="5"/>
  <c r="G29" i="5"/>
  <c r="F30" i="5"/>
  <c r="G30" i="5"/>
  <c r="F31" i="5"/>
  <c r="G31" i="5"/>
  <c r="F32" i="5"/>
  <c r="G32" i="5"/>
  <c r="F33" i="5"/>
  <c r="G33" i="5"/>
  <c r="F34" i="5"/>
  <c r="G34" i="5"/>
  <c r="F35" i="5"/>
  <c r="G35" i="5"/>
  <c r="F36" i="5"/>
  <c r="G36" i="5"/>
  <c r="F37" i="5"/>
  <c r="G37" i="5"/>
  <c r="F39" i="5"/>
  <c r="G39" i="5"/>
  <c r="F40" i="5"/>
  <c r="G40" i="5"/>
  <c r="F41" i="5"/>
  <c r="G41" i="5"/>
  <c r="F42" i="5"/>
  <c r="G42" i="5"/>
  <c r="F43" i="5"/>
  <c r="G43" i="5"/>
  <c r="F44" i="5"/>
  <c r="G44" i="5"/>
  <c r="F45" i="5"/>
  <c r="G45" i="5"/>
  <c r="F46" i="5"/>
  <c r="G46" i="5"/>
  <c r="F47" i="5"/>
  <c r="G47" i="5"/>
  <c r="F48" i="5"/>
  <c r="G48" i="5"/>
  <c r="F49" i="5"/>
  <c r="G49" i="5"/>
  <c r="F50" i="5"/>
  <c r="G50" i="5"/>
  <c r="F51" i="5"/>
  <c r="G51" i="5"/>
  <c r="F52" i="5"/>
  <c r="G52" i="5"/>
  <c r="F53" i="5"/>
  <c r="G53" i="5"/>
  <c r="F54" i="5"/>
  <c r="G54" i="5"/>
  <c r="F55" i="5"/>
  <c r="G55" i="5"/>
  <c r="F56" i="5"/>
  <c r="G56" i="5"/>
  <c r="H21" i="7"/>
  <c r="G22" i="7"/>
  <c r="H22" i="7"/>
  <c r="G25" i="7"/>
  <c r="H25" i="7"/>
  <c r="G26" i="7"/>
  <c r="H26" i="7"/>
  <c r="G28" i="7"/>
  <c r="H28" i="7"/>
  <c r="G29" i="7"/>
  <c r="H29" i="7"/>
  <c r="G32" i="7"/>
  <c r="H32" i="7"/>
  <c r="G33" i="7"/>
  <c r="H33" i="7"/>
  <c r="G36" i="7"/>
  <c r="H36" i="7"/>
  <c r="G37" i="7"/>
  <c r="H37" i="7"/>
  <c r="H38" i="7"/>
  <c r="H39" i="7"/>
  <c r="G41" i="7"/>
  <c r="H41" i="7"/>
  <c r="G42" i="7"/>
  <c r="H42" i="7"/>
  <c r="G43" i="7"/>
  <c r="H43" i="7"/>
  <c r="G44" i="7"/>
  <c r="H44" i="7"/>
  <c r="G45" i="7"/>
  <c r="H45" i="7"/>
  <c r="G46" i="7"/>
  <c r="H46" i="7"/>
  <c r="G52" i="7"/>
  <c r="H52" i="7"/>
  <c r="G53" i="7"/>
  <c r="H53" i="7"/>
  <c r="G58" i="7"/>
  <c r="H58" i="7"/>
  <c r="G60" i="7"/>
  <c r="H60" i="7"/>
  <c r="H61" i="7"/>
  <c r="G62" i="7"/>
  <c r="H62" i="7"/>
  <c r="G63" i="7"/>
  <c r="H63" i="7"/>
  <c r="G64" i="7"/>
  <c r="H64" i="7"/>
  <c r="G65" i="7"/>
  <c r="H65" i="7"/>
  <c r="G66" i="7"/>
  <c r="H66" i="7"/>
  <c r="G70" i="7"/>
  <c r="H70" i="7"/>
  <c r="G71" i="7"/>
  <c r="H71" i="7"/>
  <c r="G75" i="7"/>
  <c r="H75" i="7"/>
  <c r="G76" i="7"/>
  <c r="H76" i="7"/>
  <c r="G79" i="7"/>
  <c r="H79" i="7"/>
  <c r="H81" i="7"/>
  <c r="G82" i="7"/>
  <c r="H82" i="7"/>
  <c r="H83" i="7"/>
  <c r="G87" i="7"/>
  <c r="H87" i="7"/>
  <c r="G92" i="7"/>
  <c r="H92" i="7"/>
  <c r="G98" i="7"/>
  <c r="H98" i="7"/>
  <c r="G99" i="7"/>
  <c r="H99" i="7"/>
  <c r="H100" i="7"/>
  <c r="H101" i="7"/>
  <c r="G102" i="7"/>
  <c r="H102" i="7"/>
  <c r="G107" i="7"/>
  <c r="H107" i="7"/>
  <c r="G108" i="7"/>
  <c r="H108" i="7"/>
  <c r="G111" i="7"/>
  <c r="H111" i="7"/>
  <c r="G112" i="7"/>
  <c r="H112" i="7"/>
  <c r="H115" i="7"/>
  <c r="H116" i="7"/>
  <c r="G117" i="7"/>
  <c r="H117" i="7"/>
  <c r="G120" i="7"/>
  <c r="H120" i="7"/>
  <c r="H122" i="7"/>
  <c r="G123" i="7"/>
  <c r="H123" i="7"/>
  <c r="G126" i="7"/>
  <c r="H126" i="7"/>
  <c r="G130" i="7"/>
  <c r="H130" i="7"/>
  <c r="G131" i="7"/>
  <c r="H131" i="7"/>
  <c r="H132" i="7"/>
  <c r="H133" i="7"/>
  <c r="G134" i="7"/>
  <c r="H134" i="7"/>
  <c r="G139" i="7"/>
  <c r="H139" i="7"/>
  <c r="G140" i="7"/>
  <c r="H140" i="7"/>
  <c r="G145" i="7"/>
  <c r="H145" i="7"/>
  <c r="G146" i="7"/>
  <c r="H146" i="7"/>
  <c r="G151" i="7"/>
  <c r="H151" i="7"/>
  <c r="G152" i="7"/>
  <c r="H152" i="7"/>
  <c r="G155" i="7"/>
  <c r="H155" i="7"/>
  <c r="G156" i="7"/>
  <c r="H156" i="7"/>
  <c r="G157" i="7"/>
  <c r="H157" i="7"/>
  <c r="G160" i="7"/>
  <c r="H160" i="7"/>
  <c r="G165" i="7"/>
  <c r="H165" i="7"/>
  <c r="G166" i="7"/>
  <c r="H166" i="7"/>
  <c r="G168" i="7"/>
  <c r="H168" i="7"/>
  <c r="H170" i="7"/>
  <c r="H171" i="7"/>
  <c r="H172" i="7"/>
  <c r="G174" i="7"/>
  <c r="H174" i="7"/>
  <c r="H175" i="7"/>
  <c r="H176" i="7"/>
  <c r="G177" i="7"/>
  <c r="H177" i="7"/>
  <c r="F150" i="7"/>
  <c r="F149" i="7" s="1"/>
  <c r="F148" i="7" s="1"/>
  <c r="F147" i="7" s="1"/>
  <c r="E150" i="7"/>
  <c r="D150" i="7"/>
  <c r="D149" i="7" s="1"/>
  <c r="D148" i="7" s="1"/>
  <c r="D147" i="7" s="1"/>
  <c r="C150" i="7"/>
  <c r="C149" i="7" s="1"/>
  <c r="C148" i="7" s="1"/>
  <c r="C147" i="7" s="1"/>
  <c r="E149" i="7"/>
  <c r="E148" i="7" s="1"/>
  <c r="E147" i="7" s="1"/>
  <c r="B38" i="5"/>
  <c r="B9" i="5" s="1"/>
  <c r="G147" i="7" l="1"/>
  <c r="H150" i="7"/>
  <c r="D27" i="9"/>
  <c r="F13" i="1" s="1"/>
  <c r="G150" i="7"/>
  <c r="G148" i="7"/>
  <c r="H148" i="7"/>
  <c r="H149" i="7"/>
  <c r="H147" i="7"/>
  <c r="G149" i="7"/>
  <c r="D22" i="9"/>
  <c r="D10" i="9"/>
  <c r="F10" i="1" s="1"/>
  <c r="F9" i="1" s="1"/>
  <c r="C116" i="7"/>
  <c r="F110" i="7"/>
  <c r="E110" i="7"/>
  <c r="E109" i="7" s="1"/>
  <c r="D110" i="7"/>
  <c r="D109" i="7" s="1"/>
  <c r="C110" i="7"/>
  <c r="C109" i="7" s="1"/>
  <c r="C61" i="7"/>
  <c r="G61" i="7" s="1"/>
  <c r="C176" i="7"/>
  <c r="C81" i="7"/>
  <c r="G81" i="7" s="1"/>
  <c r="F173" i="7"/>
  <c r="E173" i="7"/>
  <c r="D173" i="7"/>
  <c r="C173" i="7"/>
  <c r="C172" i="7" s="1"/>
  <c r="G172" i="7" s="1"/>
  <c r="C86" i="7"/>
  <c r="C85" i="7" s="1"/>
  <c r="C84" i="7" s="1"/>
  <c r="C83" i="7" s="1"/>
  <c r="G83" i="7" s="1"/>
  <c r="F167" i="7"/>
  <c r="D167" i="7"/>
  <c r="C167" i="7"/>
  <c r="F164" i="7"/>
  <c r="D164" i="7"/>
  <c r="C164" i="7"/>
  <c r="E163" i="7"/>
  <c r="E162" i="7" s="1"/>
  <c r="E161" i="7" s="1"/>
  <c r="F109" i="7" l="1"/>
  <c r="G110" i="7"/>
  <c r="H110" i="7"/>
  <c r="H164" i="7"/>
  <c r="G164" i="7"/>
  <c r="G173" i="7"/>
  <c r="H173" i="7"/>
  <c r="C115" i="7"/>
  <c r="G115" i="7" s="1"/>
  <c r="G116" i="7"/>
  <c r="G167" i="7"/>
  <c r="H167" i="7"/>
  <c r="C175" i="7"/>
  <c r="G175" i="7" s="1"/>
  <c r="G176" i="7"/>
  <c r="F12" i="1"/>
  <c r="F11" i="1" s="1"/>
  <c r="F14" i="1" s="1"/>
  <c r="D21" i="9"/>
  <c r="C171" i="7"/>
  <c r="D163" i="7"/>
  <c r="D162" i="7" s="1"/>
  <c r="D161" i="7" s="1"/>
  <c r="F163" i="7"/>
  <c r="C163" i="7"/>
  <c r="C162" i="7" s="1"/>
  <c r="C161" i="7" s="1"/>
  <c r="C133" i="7"/>
  <c r="C122" i="7"/>
  <c r="G122" i="7" s="1"/>
  <c r="C101" i="7"/>
  <c r="C91" i="7"/>
  <c r="C90" i="7" s="1"/>
  <c r="C88" i="7" s="1"/>
  <c r="F31" i="7"/>
  <c r="E31" i="7"/>
  <c r="E30" i="7" s="1"/>
  <c r="D31" i="7"/>
  <c r="D30" i="7" s="1"/>
  <c r="C31" i="7"/>
  <c r="C30" i="7" s="1"/>
  <c r="C21" i="7"/>
  <c r="G21" i="7" s="1"/>
  <c r="C20" i="7"/>
  <c r="C24" i="7"/>
  <c r="C23" i="7" s="1"/>
  <c r="C27" i="7"/>
  <c r="C35" i="7"/>
  <c r="C34" i="7" s="1"/>
  <c r="C40" i="7"/>
  <c r="C39" i="7" s="1"/>
  <c r="C51" i="7"/>
  <c r="C50" i="7" s="1"/>
  <c r="C49" i="7" s="1"/>
  <c r="C48" i="7" s="1"/>
  <c r="C57" i="7"/>
  <c r="C56" i="7" s="1"/>
  <c r="C55" i="7" s="1"/>
  <c r="C54" i="7" s="1"/>
  <c r="C69" i="7"/>
  <c r="C68" i="7" s="1"/>
  <c r="C74" i="7"/>
  <c r="C73" i="7" s="1"/>
  <c r="C77" i="7"/>
  <c r="C78" i="7"/>
  <c r="C80" i="7"/>
  <c r="C97" i="7"/>
  <c r="C96" i="7" s="1"/>
  <c r="C106" i="7"/>
  <c r="C105" i="7" s="1"/>
  <c r="C118" i="7"/>
  <c r="C119" i="7"/>
  <c r="C121" i="7"/>
  <c r="C124" i="7"/>
  <c r="C125" i="7"/>
  <c r="C129" i="7"/>
  <c r="C128" i="7" s="1"/>
  <c r="C138" i="7"/>
  <c r="C137" i="7" s="1"/>
  <c r="C136" i="7" s="1"/>
  <c r="C135" i="7" s="1"/>
  <c r="C144" i="7"/>
  <c r="C143" i="7" s="1"/>
  <c r="C142" i="7" s="1"/>
  <c r="C141" i="7" s="1"/>
  <c r="C154" i="7"/>
  <c r="C153" i="7" s="1"/>
  <c r="C158" i="7"/>
  <c r="C159" i="7"/>
  <c r="I29" i="1"/>
  <c r="E27" i="9"/>
  <c r="G13" i="1" s="1"/>
  <c r="D154" i="7"/>
  <c r="K28" i="1" l="1"/>
  <c r="J28" i="1"/>
  <c r="F30" i="7"/>
  <c r="G31" i="7"/>
  <c r="H31" i="7"/>
  <c r="C170" i="7"/>
  <c r="G171" i="7"/>
  <c r="C100" i="7"/>
  <c r="G100" i="7" s="1"/>
  <c r="G101" i="7"/>
  <c r="F162" i="7"/>
  <c r="G163" i="7"/>
  <c r="H163" i="7"/>
  <c r="C132" i="7"/>
  <c r="G132" i="7" s="1"/>
  <c r="G133" i="7"/>
  <c r="C38" i="7"/>
  <c r="G38" i="7" s="1"/>
  <c r="G39" i="7"/>
  <c r="G109" i="7"/>
  <c r="H109" i="7"/>
  <c r="C104" i="7"/>
  <c r="C103" i="7" s="1"/>
  <c r="C19" i="7"/>
  <c r="C18" i="7" s="1"/>
  <c r="C17" i="7" s="1"/>
  <c r="C8" i="7" s="1"/>
  <c r="C72" i="7"/>
  <c r="C67" i="7" s="1"/>
  <c r="C114" i="7"/>
  <c r="C47" i="7"/>
  <c r="C89" i="7"/>
  <c r="D20" i="7"/>
  <c r="E20" i="7"/>
  <c r="F20" i="7"/>
  <c r="C59" i="7" l="1"/>
  <c r="D37" i="3"/>
  <c r="C11" i="7"/>
  <c r="G11" i="7" s="1"/>
  <c r="C95" i="7"/>
  <c r="C94" i="7" s="1"/>
  <c r="C169" i="7"/>
  <c r="C15" i="7" s="1"/>
  <c r="G170" i="7"/>
  <c r="F161" i="7"/>
  <c r="H162" i="7"/>
  <c r="G162" i="7"/>
  <c r="H20" i="7"/>
  <c r="G20" i="7"/>
  <c r="C127" i="7"/>
  <c r="C113" i="7" s="1"/>
  <c r="C93" i="7" s="1"/>
  <c r="H30" i="7"/>
  <c r="G30" i="7"/>
  <c r="G27" i="9"/>
  <c r="G22" i="9"/>
  <c r="E22" i="9"/>
  <c r="D57" i="7"/>
  <c r="D56" i="7" s="1"/>
  <c r="D55" i="7" s="1"/>
  <c r="D54" i="7" s="1"/>
  <c r="F57" i="7"/>
  <c r="E57" i="7"/>
  <c r="E56" i="7" s="1"/>
  <c r="E55" i="7" s="1"/>
  <c r="E54" i="7" s="1"/>
  <c r="F78" i="7"/>
  <c r="D78" i="7"/>
  <c r="E78" i="7"/>
  <c r="F77" i="7"/>
  <c r="E77" i="7"/>
  <c r="D77" i="7"/>
  <c r="D27" i="7"/>
  <c r="E122" i="7"/>
  <c r="E116" i="7"/>
  <c r="E115" i="7" s="1"/>
  <c r="F86" i="7"/>
  <c r="E86" i="7"/>
  <c r="E81" i="7"/>
  <c r="E70" i="7"/>
  <c r="F90" i="7"/>
  <c r="F91" i="7"/>
  <c r="E91" i="7"/>
  <c r="D90" i="7"/>
  <c r="E90" i="7"/>
  <c r="F144" i="7"/>
  <c r="E144" i="7"/>
  <c r="E143" i="7" s="1"/>
  <c r="E142" i="7" s="1"/>
  <c r="E141" i="7" s="1"/>
  <c r="D144" i="7"/>
  <c r="D143" i="7" s="1"/>
  <c r="D142" i="7" s="1"/>
  <c r="D141" i="7" s="1"/>
  <c r="F138" i="7"/>
  <c r="E138" i="7"/>
  <c r="E137" i="7" s="1"/>
  <c r="E136" i="7" s="1"/>
  <c r="E135" i="7" s="1"/>
  <c r="D138" i="7"/>
  <c r="D137" i="7" s="1"/>
  <c r="D136" i="7" s="1"/>
  <c r="D135" i="7" s="1"/>
  <c r="F159" i="7"/>
  <c r="E159" i="7"/>
  <c r="E154" i="7" s="1"/>
  <c r="D159" i="7"/>
  <c r="F158" i="7"/>
  <c r="E158" i="7"/>
  <c r="E153" i="7" s="1"/>
  <c r="D158" i="7"/>
  <c r="D153" i="7" s="1"/>
  <c r="F125" i="7"/>
  <c r="E125" i="7"/>
  <c r="D125" i="7"/>
  <c r="F124" i="7"/>
  <c r="E124" i="7"/>
  <c r="D124" i="7"/>
  <c r="H37" i="3" l="1"/>
  <c r="D36" i="3"/>
  <c r="I12" i="1"/>
  <c r="F22" i="9"/>
  <c r="H12" i="1" s="1"/>
  <c r="I22" i="9"/>
  <c r="H22" i="9"/>
  <c r="H27" i="9"/>
  <c r="I27" i="9"/>
  <c r="F27" i="9"/>
  <c r="H13" i="1" s="1"/>
  <c r="I13" i="1"/>
  <c r="G21" i="9"/>
  <c r="H124" i="7"/>
  <c r="G124" i="7"/>
  <c r="F137" i="7"/>
  <c r="H138" i="7"/>
  <c r="G138" i="7"/>
  <c r="G90" i="7"/>
  <c r="H90" i="7"/>
  <c r="H86" i="7"/>
  <c r="G86" i="7"/>
  <c r="G77" i="7"/>
  <c r="H77" i="7"/>
  <c r="F154" i="7"/>
  <c r="G159" i="7"/>
  <c r="H159" i="7"/>
  <c r="G27" i="7"/>
  <c r="H27" i="7"/>
  <c r="F56" i="7"/>
  <c r="G57" i="7"/>
  <c r="H57" i="7"/>
  <c r="F153" i="7"/>
  <c r="H158" i="7"/>
  <c r="G158" i="7"/>
  <c r="G125" i="7"/>
  <c r="H125" i="7"/>
  <c r="F143" i="7"/>
  <c r="H144" i="7"/>
  <c r="G144" i="7"/>
  <c r="G91" i="7"/>
  <c r="H91" i="7"/>
  <c r="H78" i="7"/>
  <c r="G78" i="7"/>
  <c r="G161" i="7"/>
  <c r="H161" i="7"/>
  <c r="C7" i="7"/>
  <c r="C6" i="7" s="1"/>
  <c r="F88" i="7"/>
  <c r="F89" i="7"/>
  <c r="D88" i="7"/>
  <c r="D89" i="7"/>
  <c r="E88" i="7"/>
  <c r="E89" i="7"/>
  <c r="E21" i="9"/>
  <c r="G12" i="1"/>
  <c r="G11" i="1" s="1"/>
  <c r="H36" i="3" l="1"/>
  <c r="D30" i="3"/>
  <c r="J13" i="1"/>
  <c r="K13" i="1"/>
  <c r="K12" i="1"/>
  <c r="J12" i="1"/>
  <c r="H11" i="1"/>
  <c r="I11" i="1"/>
  <c r="H21" i="9"/>
  <c r="I21" i="9"/>
  <c r="F21" i="9"/>
  <c r="H154" i="7"/>
  <c r="G154" i="7"/>
  <c r="H88" i="7"/>
  <c r="G88" i="7"/>
  <c r="F136" i="7"/>
  <c r="G137" i="7"/>
  <c r="H137" i="7"/>
  <c r="G89" i="7"/>
  <c r="H89" i="7"/>
  <c r="G153" i="7"/>
  <c r="H153" i="7"/>
  <c r="F142" i="7"/>
  <c r="G143" i="7"/>
  <c r="H143" i="7"/>
  <c r="F55" i="7"/>
  <c r="H56" i="7"/>
  <c r="G56" i="7"/>
  <c r="E10" i="9"/>
  <c r="G10" i="1" s="1"/>
  <c r="G9" i="1" s="1"/>
  <c r="G14" i="1" s="1"/>
  <c r="D38" i="5"/>
  <c r="D9" i="5" s="1"/>
  <c r="E38" i="5"/>
  <c r="C38" i="5"/>
  <c r="C9" i="5" s="1"/>
  <c r="F169" i="7"/>
  <c r="F129" i="7"/>
  <c r="F121" i="7"/>
  <c r="F119" i="7"/>
  <c r="F118" i="7"/>
  <c r="F106" i="7"/>
  <c r="F97" i="7"/>
  <c r="F85" i="7"/>
  <c r="F80" i="7"/>
  <c r="F74" i="7"/>
  <c r="F69" i="7"/>
  <c r="F51" i="7"/>
  <c r="F40" i="7"/>
  <c r="F35" i="7"/>
  <c r="F24" i="7"/>
  <c r="E169" i="7"/>
  <c r="E15" i="7" s="1"/>
  <c r="E129" i="7"/>
  <c r="E128" i="7" s="1"/>
  <c r="E127" i="7" s="1"/>
  <c r="E121" i="7"/>
  <c r="E119" i="7"/>
  <c r="E118" i="7"/>
  <c r="E106" i="7"/>
  <c r="E105" i="7" s="1"/>
  <c r="E97" i="7"/>
  <c r="E96" i="7" s="1"/>
  <c r="E95" i="7" s="1"/>
  <c r="E94" i="7" s="1"/>
  <c r="E85" i="7"/>
  <c r="E84" i="7" s="1"/>
  <c r="E83" i="7" s="1"/>
  <c r="E80" i="7"/>
  <c r="E74" i="7"/>
  <c r="E73" i="7" s="1"/>
  <c r="E69" i="7"/>
  <c r="E68" i="7" s="1"/>
  <c r="E51" i="7"/>
  <c r="E50" i="7" s="1"/>
  <c r="E49" i="7" s="1"/>
  <c r="E48" i="7" s="1"/>
  <c r="E47" i="7" s="1"/>
  <c r="E40" i="7"/>
  <c r="E35" i="7"/>
  <c r="E34" i="7" s="1"/>
  <c r="E24" i="7"/>
  <c r="E23" i="7" s="1"/>
  <c r="D80" i="7"/>
  <c r="D40" i="7"/>
  <c r="D106" i="7"/>
  <c r="D105" i="7" s="1"/>
  <c r="D97" i="7"/>
  <c r="D96" i="7" s="1"/>
  <c r="D95" i="7" s="1"/>
  <c r="D94" i="7" s="1"/>
  <c r="D35" i="7"/>
  <c r="D34" i="7" s="1"/>
  <c r="D119" i="7"/>
  <c r="D24" i="7"/>
  <c r="D23" i="7" s="1"/>
  <c r="D51" i="7"/>
  <c r="D50" i="7" s="1"/>
  <c r="D49" i="7" s="1"/>
  <c r="D48" i="7" s="1"/>
  <c r="D47" i="7" s="1"/>
  <c r="D69" i="7"/>
  <c r="D68" i="7" s="1"/>
  <c r="D74" i="7"/>
  <c r="D73" i="7" s="1"/>
  <c r="D85" i="7"/>
  <c r="D84" i="7" s="1"/>
  <c r="D118" i="7"/>
  <c r="D121" i="7"/>
  <c r="D129" i="7"/>
  <c r="D128" i="7" s="1"/>
  <c r="D127" i="7" s="1"/>
  <c r="D169" i="7"/>
  <c r="D15" i="7" s="1"/>
  <c r="J11" i="1" l="1"/>
  <c r="K11" i="1"/>
  <c r="E9" i="5"/>
  <c r="F38" i="5"/>
  <c r="G38" i="5"/>
  <c r="F96" i="7"/>
  <c r="G97" i="7"/>
  <c r="H97" i="7"/>
  <c r="F141" i="7"/>
  <c r="H142" i="7"/>
  <c r="G142" i="7"/>
  <c r="F34" i="7"/>
  <c r="G35" i="7"/>
  <c r="H35" i="7"/>
  <c r="F73" i="7"/>
  <c r="H74" i="7"/>
  <c r="G74" i="7"/>
  <c r="F105" i="7"/>
  <c r="H106" i="7"/>
  <c r="G106" i="7"/>
  <c r="F128" i="7"/>
  <c r="G129" i="7"/>
  <c r="H129" i="7"/>
  <c r="F54" i="7"/>
  <c r="G55" i="7"/>
  <c r="H55" i="7"/>
  <c r="F68" i="7"/>
  <c r="G69" i="7"/>
  <c r="H69" i="7"/>
  <c r="H40" i="7"/>
  <c r="G40" i="7"/>
  <c r="H80" i="7"/>
  <c r="G80" i="7"/>
  <c r="H118" i="7"/>
  <c r="G118" i="7"/>
  <c r="F15" i="7"/>
  <c r="G169" i="7"/>
  <c r="H169" i="7"/>
  <c r="F23" i="7"/>
  <c r="G24" i="7"/>
  <c r="H24" i="7"/>
  <c r="G121" i="7"/>
  <c r="H121" i="7"/>
  <c r="F50" i="7"/>
  <c r="G51" i="7"/>
  <c r="H51" i="7"/>
  <c r="F84" i="7"/>
  <c r="G85" i="7"/>
  <c r="H85" i="7"/>
  <c r="G119" i="7"/>
  <c r="H119" i="7"/>
  <c r="F135" i="7"/>
  <c r="H136" i="7"/>
  <c r="G136" i="7"/>
  <c r="G10" i="9"/>
  <c r="E19" i="7"/>
  <c r="E18" i="7" s="1"/>
  <c r="E17" i="7" s="1"/>
  <c r="E8" i="7" s="1"/>
  <c r="F72" i="7"/>
  <c r="D19" i="7"/>
  <c r="D18" i="7" s="1"/>
  <c r="D17" i="7" s="1"/>
  <c r="E72" i="7"/>
  <c r="E67" i="7" s="1"/>
  <c r="E59" i="7" s="1"/>
  <c r="F19" i="7"/>
  <c r="E114" i="7"/>
  <c r="E113" i="7" s="1"/>
  <c r="F114" i="7"/>
  <c r="D72" i="7"/>
  <c r="D67" i="7" s="1"/>
  <c r="D59" i="7" s="1"/>
  <c r="D114" i="7"/>
  <c r="D113" i="7" s="1"/>
  <c r="E13" i="7" l="1"/>
  <c r="F42" i="3"/>
  <c r="F40" i="3" s="1"/>
  <c r="E42" i="3"/>
  <c r="E40" i="3" s="1"/>
  <c r="E30" i="3" s="1"/>
  <c r="D13" i="7"/>
  <c r="I10" i="1"/>
  <c r="H10" i="9"/>
  <c r="F10" i="9"/>
  <c r="H10" i="1" s="1"/>
  <c r="H9" i="1" s="1"/>
  <c r="I10" i="9"/>
  <c r="G9" i="5"/>
  <c r="F9" i="5"/>
  <c r="F18" i="7"/>
  <c r="G19" i="7"/>
  <c r="H19" i="7"/>
  <c r="G141" i="7"/>
  <c r="H141" i="7"/>
  <c r="H34" i="7"/>
  <c r="G34" i="7"/>
  <c r="G84" i="7"/>
  <c r="H84" i="7"/>
  <c r="G23" i="7"/>
  <c r="H23" i="7"/>
  <c r="H68" i="7"/>
  <c r="G68" i="7"/>
  <c r="G73" i="7"/>
  <c r="H73" i="7"/>
  <c r="F127" i="7"/>
  <c r="H128" i="7"/>
  <c r="G128" i="7"/>
  <c r="G135" i="7"/>
  <c r="H135" i="7"/>
  <c r="F49" i="7"/>
  <c r="H50" i="7"/>
  <c r="G50" i="7"/>
  <c r="H15" i="7"/>
  <c r="G15" i="7"/>
  <c r="G54" i="7"/>
  <c r="H54" i="7"/>
  <c r="F113" i="7"/>
  <c r="H114" i="7"/>
  <c r="G114" i="7"/>
  <c r="F67" i="7"/>
  <c r="H72" i="7"/>
  <c r="G72" i="7"/>
  <c r="G105" i="7"/>
  <c r="H105" i="7"/>
  <c r="F95" i="7"/>
  <c r="G96" i="7"/>
  <c r="H96" i="7"/>
  <c r="D93" i="7"/>
  <c r="E93" i="7"/>
  <c r="I9" i="1" l="1"/>
  <c r="K10" i="1"/>
  <c r="J10" i="1"/>
  <c r="H104" i="7"/>
  <c r="G104" i="7"/>
  <c r="G113" i="7"/>
  <c r="H113" i="7"/>
  <c r="G127" i="7"/>
  <c r="H127" i="7"/>
  <c r="F59" i="7"/>
  <c r="G67" i="7"/>
  <c r="H67" i="7"/>
  <c r="F94" i="7"/>
  <c r="G95" i="7"/>
  <c r="H95" i="7"/>
  <c r="F48" i="7"/>
  <c r="G49" i="7"/>
  <c r="H49" i="7"/>
  <c r="F17" i="7"/>
  <c r="F8" i="7" s="1"/>
  <c r="G18" i="7"/>
  <c r="H18" i="7"/>
  <c r="E7" i="7"/>
  <c r="E6" i="7" s="1"/>
  <c r="D7" i="7"/>
  <c r="D6" i="7" s="1"/>
  <c r="F13" i="7" l="1"/>
  <c r="G42" i="3"/>
  <c r="I14" i="1"/>
  <c r="J9" i="1"/>
  <c r="K9" i="1"/>
  <c r="G59" i="7"/>
  <c r="H59" i="7"/>
  <c r="H94" i="7"/>
  <c r="G94" i="7"/>
  <c r="F93" i="7"/>
  <c r="G103" i="7"/>
  <c r="H103" i="7"/>
  <c r="F47" i="7"/>
  <c r="G48" i="7"/>
  <c r="H48" i="7"/>
  <c r="G17" i="7"/>
  <c r="H17" i="7"/>
  <c r="H42" i="3" l="1"/>
  <c r="I42" i="3"/>
  <c r="G40" i="3"/>
  <c r="G13" i="7"/>
  <c r="H13" i="7"/>
  <c r="G8" i="7"/>
  <c r="H8" i="7"/>
  <c r="G93" i="7"/>
  <c r="H93" i="7"/>
  <c r="G47" i="7"/>
  <c r="H47" i="7"/>
  <c r="H40" i="3" l="1"/>
  <c r="I40" i="3"/>
  <c r="G30" i="3"/>
  <c r="G9" i="7"/>
  <c r="H9" i="7"/>
  <c r="F7" i="7"/>
  <c r="F30" i="3" l="1"/>
  <c r="H30" i="3"/>
  <c r="I30" i="3"/>
  <c r="F6" i="7"/>
  <c r="G7" i="7"/>
  <c r="H7" i="7"/>
  <c r="H6" i="7" l="1"/>
  <c r="G6" i="7"/>
</calcChain>
</file>

<file path=xl/sharedStrings.xml><?xml version="1.0" encoding="utf-8"?>
<sst xmlns="http://schemas.openxmlformats.org/spreadsheetml/2006/main" count="539" uniqueCount="227">
  <si>
    <t>PRIHODI UKUPNO</t>
  </si>
  <si>
    <t>RASHODI UKUPNO</t>
  </si>
  <si>
    <t>RAZLIKA - VIŠAK / MANJAK</t>
  </si>
  <si>
    <t>NETO FINANCIRANJE</t>
  </si>
  <si>
    <t>VIŠAK / MANJAK + NETO FINANCIRANJE</t>
  </si>
  <si>
    <t>Razred</t>
  </si>
  <si>
    <t>Skupina</t>
  </si>
  <si>
    <t>Izvor</t>
  </si>
  <si>
    <t>Opći prihodi i primici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</si>
  <si>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</si>
  <si>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</si>
  <si>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</si>
  <si>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</si>
  <si>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</si>
  <si>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</si>
  <si>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</si>
  <si>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</si>
  <si>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</si>
  <si>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</si>
  <si>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</si>
  <si>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</si>
  <si>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</si>
  <si>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</si>
  <si>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</si>
  <si>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Naziv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</si>
  <si>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</si>
  <si>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</si>
  <si>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</si>
  <si>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</si>
  <si>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</si>
  <si>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</si>
  <si>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</si>
  <si>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</si>
  <si>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</si>
  <si>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</si>
  <si>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</si>
  <si>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</si>
  <si>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</si>
  <si>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</si>
  <si>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</si>
  <si>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</si>
  <si>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</si>
  <si>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</si>
  <si>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8.2.</t>
  </si>
  <si>
    <t>Namjenski primici od zaduživanja proračunski korisnici</t>
  </si>
  <si>
    <t>Primljeni povrati glavnica danih zajmova i depozita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</si>
  <si>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</si>
  <si>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</si>
  <si>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</si>
  <si>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</si>
  <si>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</si>
  <si>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</si>
  <si>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</si>
  <si>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</si>
  <si>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</si>
  <si>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</si>
  <si>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</si>
  <si>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</si>
  <si>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</si>
  <si>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</si>
  <si>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</si>
  <si>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</si>
  <si>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</si>
  <si>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</si>
  <si>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</si>
  <si>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</si>
  <si>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</si>
  <si>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</si>
  <si>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</si>
  <si>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</si>
  <si>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</si>
  <si>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</si>
  <si>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</si>
  <si>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</si>
  <si>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</si>
  <si>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</si>
  <si>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</si>
  <si>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</si>
  <si>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</si>
  <si>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</si>
  <si>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</si>
  <si>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</si>
  <si>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</si>
  <si>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</si>
  <si>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</si>
  <si>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</si>
  <si>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</si>
  <si>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</si>
  <si>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</si>
  <si>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</si>
  <si>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</si>
  <si>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</si>
  <si>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</si>
  <si>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PRIJENOS VIŠKA / MANJKA IZ PRETHODNE(IH) GODINE</t>
  </si>
  <si>
    <t>PRIJENOS VIŠKA / MANJKA U SLJEDEĆE RAZDOBLJE</t>
  </si>
  <si>
    <t>1.</t>
  </si>
  <si>
    <t>P 4001</t>
  </si>
  <si>
    <t>A403002</t>
  </si>
  <si>
    <t>A400115</t>
  </si>
  <si>
    <t>P 4030</t>
  </si>
  <si>
    <t>A403003</t>
  </si>
  <si>
    <t>3.</t>
  </si>
  <si>
    <t>A403001</t>
  </si>
  <si>
    <t>4.</t>
  </si>
  <si>
    <t>A400104</t>
  </si>
  <si>
    <t>A403004</t>
  </si>
  <si>
    <t>5.</t>
  </si>
  <si>
    <t>T400122</t>
  </si>
  <si>
    <t>A400118</t>
  </si>
  <si>
    <t>T400110</t>
  </si>
  <si>
    <t>T400111</t>
  </si>
  <si>
    <t>6.</t>
  </si>
  <si>
    <t>RAZVOJ ODGOJNO OBRAZOVNOG SUSTAVA</t>
  </si>
  <si>
    <t>NATJECANJA MANIFESTACIJE I OSTALO</t>
  </si>
  <si>
    <t>OSOBNI POMOĆNICI U NASTAVI</t>
  </si>
  <si>
    <t>UČIMO ZAJEDNO VII.</t>
  </si>
  <si>
    <t>OSNOVNOŠKOLSKO OBRAZOVANJE</t>
  </si>
  <si>
    <t>PRAVNO ZASTUPANJE, NAKNADA ŠTETE I OSTALO</t>
  </si>
  <si>
    <t>Vlastiti prihodi</t>
  </si>
  <si>
    <t>RASHODI DJELATNOSTI</t>
  </si>
  <si>
    <t>Prihodi za posebne namjene</t>
  </si>
  <si>
    <t>IZGR.I URĐ.OBJEKATA TE NAB.I ODRŽAVANJE OPREME</t>
  </si>
  <si>
    <t>Rashodi za nabavu proiz.dug,imovine</t>
  </si>
  <si>
    <t>Prihodi za posebne namjene-Decentralizacija</t>
  </si>
  <si>
    <t>E-ŠKOLE</t>
  </si>
  <si>
    <t>PRIJEVOZ UČENIKA OSNOVNIH ŠKOLA</t>
  </si>
  <si>
    <t>Pomoći</t>
  </si>
  <si>
    <t>Pomoći EU</t>
  </si>
  <si>
    <t>NABAVA UDŽBENIKA I DRUGIH OBR. MATERIJALA</t>
  </si>
  <si>
    <t>FINANCIRANJE TROŠKOVA PREHRANE ZA UČENIKE</t>
  </si>
  <si>
    <t>OPSKRBA ŠKOLSKIH UST. HIG.POTREPŠ.ZA UČENICE</t>
  </si>
  <si>
    <t>Donacije</t>
  </si>
  <si>
    <t>A400103</t>
  </si>
  <si>
    <t>3.2.1.</t>
  </si>
  <si>
    <t>Vlastiti prihodi-prenesena sredstva</t>
  </si>
  <si>
    <t>4.8.1.</t>
  </si>
  <si>
    <t>4.4.1.</t>
  </si>
  <si>
    <t>4.3.1.</t>
  </si>
  <si>
    <t>5.1.1.</t>
  </si>
  <si>
    <t>5.3.1.</t>
  </si>
  <si>
    <t>5.4.1.</t>
  </si>
  <si>
    <t>6.2.1.</t>
  </si>
  <si>
    <t>T400101</t>
  </si>
  <si>
    <t>ŠKOLSKI MEDNI DAN</t>
  </si>
  <si>
    <t>1.1.1.</t>
  </si>
  <si>
    <t>5.1.</t>
  </si>
  <si>
    <t>T400165</t>
  </si>
  <si>
    <t>PREVENCIJA MENTALNOG ZDRAVLJA OŠ I SŠ</t>
  </si>
  <si>
    <t>Pomoći proračunskim korisnicima-prenesena sredstva</t>
  </si>
  <si>
    <t>Pomoći-prenesena sredstva</t>
  </si>
  <si>
    <t>T400114</t>
  </si>
  <si>
    <t>CI-IZVANNASTAVNE AKTIVNOSTI</t>
  </si>
  <si>
    <t>RKP 12825 OSNOVNA ŠKOLA VIS</t>
  </si>
  <si>
    <t>IZVORI FINANCIRANJA UKUPNO</t>
  </si>
  <si>
    <t>OPĆI PRIHODI I PRIMICI</t>
  </si>
  <si>
    <t>VLASTITI PRIHODI</t>
  </si>
  <si>
    <t>PRIHODI ZA POSEBNE NAMJENE</t>
  </si>
  <si>
    <t>POMOĆI</t>
  </si>
  <si>
    <t>DONACIJE</t>
  </si>
  <si>
    <t>I. IZMJENE I DOPUNE PRORAČUNA ZA 2025. GODINU</t>
  </si>
  <si>
    <t>Prihodi od prodaje proizvoda i robe te pruženih usluga i prihodi od donacija</t>
  </si>
  <si>
    <t>Financijski rahodi</t>
  </si>
  <si>
    <t>Rashodi za nabavu proizvodene dugotrajne imovine</t>
  </si>
  <si>
    <t>6  PRIHODI POSLOVANJA</t>
  </si>
  <si>
    <t>3  RASHODI  POSLOVANJA</t>
  </si>
  <si>
    <t>4  RASHODI ZA NABAVU NEFINANCIJSKE IMOVINE</t>
  </si>
  <si>
    <t>8  PRIMICI OD FINANCIJSKE IMOVINE I ZADUŽIVANJA</t>
  </si>
  <si>
    <t>5  IZDACI ZA FINANCIJSKU IMOVINU I OTPLATE ZAJMOVA</t>
  </si>
  <si>
    <t xml:space="preserve">C) PRENESENI VIŠAK ILI PRENESENI MANJAK  </t>
  </si>
  <si>
    <t>VIŠAK / MANJAK + NETO FINANCIRANJE + PRIJENOS VIŠKA / MANJKA IZ  IZ PRETHODNE(IH) GODINE - PRIJENOS VIŠKA / MANJKA U SLJEDEĆE RAZDOBLJE</t>
  </si>
  <si>
    <t>PLAN 2025.</t>
  </si>
  <si>
    <t>POVEĆANJE/UMANJENJE</t>
  </si>
  <si>
    <t>POVEĆANJE/  UMANJENJE</t>
  </si>
  <si>
    <t xml:space="preserve"> I. IZMJENE I DOPUNE FINANCIJSKOG PLANA ZA 2025. GODINU</t>
  </si>
  <si>
    <t>IZVRŠENJE 2024.</t>
  </si>
  <si>
    <t>Prihodi za posebne namjene PK-prenesena sredstva</t>
  </si>
  <si>
    <t>UČIMO ZAJEDNO VI.</t>
  </si>
  <si>
    <t>ERASMUS+</t>
  </si>
  <si>
    <t>Pomoći EU za PK-prenesena sredstva</t>
  </si>
  <si>
    <t>Prihodi od upravnih i administrativnih pristojbi, pristojbi po posebnim propisima i nak.</t>
  </si>
  <si>
    <t>POVEĆANJE/ UMANJENJE</t>
  </si>
  <si>
    <t>I. REBALANS 2025.</t>
  </si>
  <si>
    <t>I.REBALANS 2025</t>
  </si>
  <si>
    <t>I.REBALANS 2025.</t>
  </si>
  <si>
    <t>T400121</t>
  </si>
  <si>
    <t>INDEKS</t>
  </si>
  <si>
    <t>6=5/2*100</t>
  </si>
  <si>
    <t>7=5/3*100</t>
  </si>
  <si>
    <t>IZVJEŠTAJ O RAČUNU FINANCIRANJA PREMA EKONOMSKOJ KLASIFIKACIJI</t>
  </si>
  <si>
    <t>IZVJEŠTAJ O RAČUNU FINANCIRANJA PREMA IZVORIMA FINANCIRANJA</t>
  </si>
  <si>
    <t>IZVJEŠTAJ O RASHODIMA PREMA FUNKCIJSKOJ KLASIFIKACIJI</t>
  </si>
  <si>
    <t>IZVJEŠTAJ O PRIHODIMA I RASHODIMA PREMA IZVORIMA FINANCIRANJA</t>
  </si>
  <si>
    <t>A. RAČUN PRIHODA  PO IZVORIMA</t>
  </si>
  <si>
    <t>IZVOR FINANCIRANJA</t>
  </si>
  <si>
    <t>B. RAČUN RASHODA  PO IZVORIMA</t>
  </si>
  <si>
    <t>NAZIV PRIHODA</t>
  </si>
  <si>
    <t>NAZIV</t>
  </si>
  <si>
    <t>1.1</t>
  </si>
  <si>
    <t>3.2</t>
  </si>
  <si>
    <t>4.4</t>
  </si>
  <si>
    <t>4.8</t>
  </si>
  <si>
    <t>4.9</t>
  </si>
  <si>
    <t>Preneseni v/m prihodi za posebne namjene</t>
  </si>
  <si>
    <t xml:space="preserve">Pomoći </t>
  </si>
  <si>
    <t xml:space="preserve">Donacije </t>
  </si>
  <si>
    <t>UKUPNO PRIHODI POSLOVANJA</t>
  </si>
  <si>
    <t>UKUPNO RASHODI POSLOVANJA</t>
  </si>
  <si>
    <t>PRENESENI V/M VLASTITI PRIHODI</t>
  </si>
  <si>
    <t>PRENESENI V/M PRIHODI ZA POSEBNE NAMJENE</t>
  </si>
  <si>
    <t>PRENESENI V/M POMOĆI</t>
  </si>
  <si>
    <t>5.9.</t>
  </si>
  <si>
    <t>3.9.</t>
  </si>
  <si>
    <t xml:space="preserve">Preneseni v/m vlastiti prihodi </t>
  </si>
  <si>
    <t>Preneseni v/m pomoći</t>
  </si>
  <si>
    <t>NAZIV RASHODA</t>
  </si>
  <si>
    <t>IZVJEŠTAJ O PRIHODIMA I RASHODIMA POSLOVANJA PREMA EKONOMSKOJ KLASIFIKACIJI</t>
  </si>
  <si>
    <t>A. RAČUN PRIHODA POSLOVANJA</t>
  </si>
  <si>
    <t>B. RAČUN RASHODA POSLOVANJA</t>
  </si>
  <si>
    <t xml:space="preserve">Pomoći proračunskim korisnicima </t>
  </si>
  <si>
    <t xml:space="preserve">Donacije proračunskim korisnicima </t>
  </si>
  <si>
    <t>3.2.2. (39)</t>
  </si>
  <si>
    <t>4.8.2. (49)</t>
  </si>
  <si>
    <t>5.1.2.(59)</t>
  </si>
  <si>
    <t>5.3.2.(59)</t>
  </si>
  <si>
    <t>5.4.2.(59)</t>
  </si>
  <si>
    <t>5.5.2.(59)</t>
  </si>
  <si>
    <t>T400140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</si>
</sst>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A]"/>
    <numFmt numFmtId="165" formatCode="#,##0.00\ [$€-1]"/>
  </numFmts>
  <fonts count="49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indexed="8"/>
      <name val="Calibri "/>
      <charset val="238"/>
    </font>
    <font>
      <sz val="11"/>
      <color theme="1"/>
      <name val="Calibri "/>
      <charset val="238"/>
    </font>
    <font>
      <b/>
      <sz val="12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0"/>
      <color indexed="8"/>
      <name val="Calibri "/>
      <charset val="238"/>
    </font>
    <font>
      <sz val="10"/>
      <name val="Arial"/>
      <family val="2"/>
    </font>
    <font>
      <sz val="12"/>
      <color theme="1"/>
      <name val="Calibri "/>
      <charset val="238"/>
    </font>
    <font>
      <sz val="12"/>
      <name val="Calibri"/>
      <family val="2"/>
      <charset val="238"/>
      <scheme val="minor"/>
    </font>
    <font>
      <b/>
      <sz val="11"/>
      <color indexed="8"/>
      <name val="Calibri "/>
      <charset val="238"/>
    </font>
    <font>
      <sz val="11"/>
      <color indexed="8"/>
      <name val="Calibri 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 "/>
      <charset val="238"/>
    </font>
    <font>
      <sz val="11"/>
      <name val="Calibri "/>
      <charset val="238"/>
    </font>
    <font>
      <i/>
      <sz val="11"/>
      <name val="Calibri 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Calibri "/>
      <charset val="238"/>
    </font>
    <font>
      <b/>
      <sz val="9"/>
      <color theme="1"/>
      <name val="Calibri 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 "/>
      <charset val="238"/>
    </font>
    <font>
      <sz val="10"/>
      <color indexed="8"/>
      <name val="Calibri "/>
      <charset val="238"/>
    </font>
    <font>
      <b/>
      <sz val="12"/>
      <color indexed="8"/>
      <name val="Calibri"/>
      <family val="2"/>
      <charset val="238"/>
      <scheme val="minor"/>
    </font>
    <font>
      <b/>
      <sz val="10"/>
      <color theme="1"/>
      <name val="Calibri "/>
      <charset val="238"/>
    </font>
    <font>
      <sz val="10"/>
      <color theme="1"/>
      <name val="Calibri "/>
      <charset val="238"/>
    </font>
    <font>
      <b/>
      <sz val="10"/>
      <name val="Calibri "/>
      <charset val="238"/>
    </font>
    <font>
      <sz val="10"/>
      <name val="Calibri "/>
      <charset val="238"/>
    </font>
    <font>
      <sz val="12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3"/>
      <color indexed="8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FFFFFF"/>
      </patternFill>
    </fill>
  </fills>
  <borders count="12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20" fillId="0" borderId="0"/>
    <xf numFmtId="0" fontId="2" fillId="0" borderId="0"/>
  </cellStyleXfs>
  <cellXfs count="27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/>
    </xf>
    <xf numFmtId="0" fontId="11" fillId="5" borderId="1" xfId="0" applyFont="1" applyFill="1" applyBorder="1" applyAlignment="1">
      <alignment horizontal="left" vertical="center" wrapText="1"/>
    </xf>
    <xf numFmtId="165" fontId="11" fillId="5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16" fillId="0" borderId="0" xfId="0" applyFont="1"/>
    <xf numFmtId="0" fontId="11" fillId="6" borderId="1" xfId="0" applyFont="1" applyFill="1" applyBorder="1" applyAlignment="1">
      <alignment horizontal="left" vertical="center" wrapText="1"/>
    </xf>
    <xf numFmtId="165" fontId="11" fillId="3" borderId="1" xfId="0" applyNumberFormat="1" applyFont="1" applyFill="1" applyBorder="1" applyAlignment="1">
      <alignment horizontal="center" vertical="center"/>
    </xf>
    <xf numFmtId="165" fontId="11" fillId="6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3" fontId="11" fillId="8" borderId="1" xfId="0" applyNumberFormat="1" applyFont="1" applyFill="1" applyBorder="1" applyAlignment="1">
      <alignment horizontal="left" vertical="center"/>
    </xf>
    <xf numFmtId="164" fontId="13" fillId="8" borderId="1" xfId="0" applyNumberFormat="1" applyFont="1" applyFill="1" applyBorder="1" applyAlignment="1">
      <alignment horizontal="center" vertical="center" wrapText="1"/>
    </xf>
    <xf numFmtId="165" fontId="11" fillId="7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wrapText="1"/>
    </xf>
    <xf numFmtId="165" fontId="11" fillId="8" borderId="1" xfId="0" applyNumberFormat="1" applyFont="1" applyFill="1" applyBorder="1" applyAlignment="1">
      <alignment horizontal="center" vertical="center" wrapText="1"/>
    </xf>
    <xf numFmtId="3" fontId="11" fillId="7" borderId="1" xfId="0" applyNumberFormat="1" applyFont="1" applyFill="1" applyBorder="1" applyAlignment="1">
      <alignment horizontal="left" vertical="center"/>
    </xf>
    <xf numFmtId="164" fontId="13" fillId="7" borderId="1" xfId="0" applyNumberFormat="1" applyFont="1" applyFill="1" applyBorder="1" applyAlignment="1">
      <alignment horizontal="center" vertical="center" wrapText="1"/>
    </xf>
    <xf numFmtId="3" fontId="17" fillId="8" borderId="1" xfId="0" applyNumberFormat="1" applyFont="1" applyFill="1" applyBorder="1" applyAlignment="1">
      <alignment horizontal="left" vertical="center"/>
    </xf>
    <xf numFmtId="164" fontId="13" fillId="11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11" fillId="13" borderId="1" xfId="0" applyNumberFormat="1" applyFont="1" applyFill="1" applyBorder="1" applyAlignment="1">
      <alignment horizontal="left" vertical="center" wrapText="1"/>
    </xf>
    <xf numFmtId="165" fontId="11" fillId="13" borderId="1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/>
    </xf>
    <xf numFmtId="164" fontId="4" fillId="0" borderId="2" xfId="0" quotePrefix="1" applyNumberFormat="1" applyFont="1" applyFill="1" applyBorder="1" applyAlignment="1">
      <alignment horizontal="right"/>
    </xf>
    <xf numFmtId="164" fontId="24" fillId="2" borderId="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164" fontId="27" fillId="2" borderId="2" xfId="0" applyNumberFormat="1" applyFont="1" applyFill="1" applyBorder="1" applyAlignment="1">
      <alignment horizontal="center" vertical="center" wrapText="1"/>
    </xf>
    <xf numFmtId="164" fontId="23" fillId="2" borderId="2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left" vertical="center" wrapText="1"/>
    </xf>
    <xf numFmtId="164" fontId="28" fillId="2" borderId="2" xfId="0" applyNumberFormat="1" applyFont="1" applyFill="1" applyBorder="1" applyAlignment="1">
      <alignment horizontal="center" vertical="center" wrapText="1"/>
    </xf>
    <xf numFmtId="0" fontId="28" fillId="2" borderId="2" xfId="0" quotePrefix="1" applyFont="1" applyFill="1" applyBorder="1" applyAlignment="1">
      <alignment horizontal="left" vertical="center"/>
    </xf>
    <xf numFmtId="164" fontId="28" fillId="2" borderId="2" xfId="0" quotePrefix="1" applyNumberFormat="1" applyFont="1" applyFill="1" applyBorder="1" applyAlignment="1">
      <alignment horizontal="center" vertical="center"/>
    </xf>
    <xf numFmtId="0" fontId="27" fillId="2" borderId="2" xfId="0" quotePrefix="1" applyFont="1" applyFill="1" applyBorder="1" applyAlignment="1">
      <alignment horizontal="left" vertical="center"/>
    </xf>
    <xf numFmtId="0" fontId="28" fillId="2" borderId="2" xfId="0" quotePrefix="1" applyFont="1" applyFill="1" applyBorder="1" applyAlignment="1">
      <alignment horizontal="left" vertical="center" wrapText="1"/>
    </xf>
    <xf numFmtId="164" fontId="28" fillId="2" borderId="2" xfId="0" quotePrefix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0" fillId="0" borderId="0" xfId="0" applyFont="1"/>
    <xf numFmtId="164" fontId="27" fillId="2" borderId="2" xfId="0" quotePrefix="1" applyNumberFormat="1" applyFont="1" applyFill="1" applyBorder="1" applyAlignment="1">
      <alignment horizontal="center" vertical="center"/>
    </xf>
    <xf numFmtId="164" fontId="26" fillId="6" borderId="2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center" vertical="center" wrapText="1"/>
    </xf>
    <xf numFmtId="164" fontId="13" fillId="15" borderId="2" xfId="0" applyNumberFormat="1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left" vertical="center" wrapText="1"/>
    </xf>
    <xf numFmtId="164" fontId="17" fillId="15" borderId="2" xfId="0" applyNumberFormat="1" applyFont="1" applyFill="1" applyBorder="1" applyAlignment="1">
      <alignment horizontal="center" vertical="center" wrapText="1"/>
    </xf>
    <xf numFmtId="2" fontId="30" fillId="14" borderId="2" xfId="0" applyNumberFormat="1" applyFont="1" applyFill="1" applyBorder="1" applyAlignment="1">
      <alignment horizontal="center" vertical="center"/>
    </xf>
    <xf numFmtId="2" fontId="3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2" xfId="1" applyFont="1" applyBorder="1" applyAlignment="1">
      <alignment horizontal="left" vertical="center" wrapText="1"/>
    </xf>
    <xf numFmtId="164" fontId="14" fillId="0" borderId="2" xfId="1" applyNumberFormat="1" applyFont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/>
    </xf>
    <xf numFmtId="0" fontId="22" fillId="0" borderId="2" xfId="1" applyFont="1" applyBorder="1" applyAlignment="1">
      <alignment horizontal="left" vertical="center" wrapText="1"/>
    </xf>
    <xf numFmtId="0" fontId="14" fillId="14" borderId="2" xfId="1" applyFont="1" applyFill="1" applyBorder="1" applyAlignment="1">
      <alignment horizontal="left" vertical="center" wrapText="1"/>
    </xf>
    <xf numFmtId="164" fontId="14" fillId="14" borderId="2" xfId="1" applyNumberFormat="1" applyFont="1" applyFill="1" applyBorder="1" applyAlignment="1">
      <alignment horizontal="center" vertical="center" wrapText="1"/>
    </xf>
    <xf numFmtId="0" fontId="22" fillId="14" borderId="2" xfId="1" applyFont="1" applyFill="1" applyBorder="1" applyAlignment="1">
      <alignment horizontal="left" vertical="center" wrapText="1"/>
    </xf>
    <xf numFmtId="164" fontId="14" fillId="14" borderId="2" xfId="0" applyNumberFormat="1" applyFont="1" applyFill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 applyFill="1" applyBorder="1" applyAlignment="1"/>
    <xf numFmtId="0" fontId="27" fillId="2" borderId="2" xfId="0" applyFont="1" applyFill="1" applyBorder="1" applyAlignment="1">
      <alignment horizontal="center" vertical="center" wrapText="1"/>
    </xf>
    <xf numFmtId="0" fontId="28" fillId="2" borderId="2" xfId="0" quotePrefix="1" applyFont="1" applyFill="1" applyBorder="1" applyAlignment="1">
      <alignment horizontal="center" vertical="center"/>
    </xf>
    <xf numFmtId="49" fontId="28" fillId="2" borderId="2" xfId="0" quotePrefix="1" applyNumberFormat="1" applyFont="1" applyFill="1" applyBorder="1" applyAlignment="1">
      <alignment horizontal="center" vertical="center"/>
    </xf>
    <xf numFmtId="0" fontId="27" fillId="2" borderId="2" xfId="0" quotePrefix="1" applyFont="1" applyFill="1" applyBorder="1" applyAlignment="1">
      <alignment horizontal="center" vertical="center"/>
    </xf>
    <xf numFmtId="49" fontId="28" fillId="2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left" vertical="center"/>
    </xf>
    <xf numFmtId="0" fontId="27" fillId="2" borderId="2" xfId="0" quotePrefix="1" applyFont="1" applyFill="1" applyBorder="1" applyAlignment="1">
      <alignment horizontal="left" vertical="center" wrapText="1"/>
    </xf>
    <xf numFmtId="164" fontId="27" fillId="2" borderId="2" xfId="0" quotePrefix="1" applyNumberFormat="1" applyFont="1" applyFill="1" applyBorder="1" applyAlignment="1">
      <alignment horizontal="center" vertical="center" wrapText="1"/>
    </xf>
    <xf numFmtId="0" fontId="29" fillId="2" borderId="2" xfId="0" quotePrefix="1" applyFont="1" applyFill="1" applyBorder="1" applyAlignment="1">
      <alignment horizontal="center" vertical="center"/>
    </xf>
    <xf numFmtId="0" fontId="23" fillId="14" borderId="2" xfId="0" applyFont="1" applyFill="1" applyBorder="1" applyAlignment="1">
      <alignment horizontal="center" vertical="center" wrapText="1"/>
    </xf>
    <xf numFmtId="164" fontId="30" fillId="15" borderId="2" xfId="0" applyNumberFormat="1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>
      <alignment horizontal="center" vertical="center"/>
    </xf>
    <xf numFmtId="164" fontId="24" fillId="0" borderId="2" xfId="0" applyNumberFormat="1" applyFont="1" applyFill="1" applyBorder="1" applyAlignment="1">
      <alignment horizontal="center" vertical="center"/>
    </xf>
    <xf numFmtId="164" fontId="23" fillId="14" borderId="2" xfId="0" applyNumberFormat="1" applyFont="1" applyFill="1" applyBorder="1" applyAlignment="1">
      <alignment horizontal="center" vertical="center"/>
    </xf>
    <xf numFmtId="164" fontId="27" fillId="0" borderId="2" xfId="0" quotePrefix="1" applyNumberFormat="1" applyFont="1" applyFill="1" applyBorder="1" applyAlignment="1">
      <alignment horizontal="center" vertical="center"/>
    </xf>
    <xf numFmtId="164" fontId="27" fillId="0" borderId="2" xfId="0" applyNumberFormat="1" applyFont="1" applyFill="1" applyBorder="1" applyAlignment="1">
      <alignment horizontal="center" vertical="center" wrapText="1"/>
    </xf>
    <xf numFmtId="164" fontId="27" fillId="0" borderId="2" xfId="0" quotePrefix="1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49" fontId="11" fillId="8" borderId="1" xfId="0" applyNumberFormat="1" applyFont="1" applyFill="1" applyBorder="1" applyAlignment="1">
      <alignment horizontal="left" vertical="center"/>
    </xf>
    <xf numFmtId="3" fontId="11" fillId="13" borderId="1" xfId="0" applyNumberFormat="1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164" fontId="13" fillId="6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2" fontId="23" fillId="14" borderId="2" xfId="0" applyNumberFormat="1" applyFont="1" applyFill="1" applyBorder="1" applyAlignment="1">
      <alignment horizontal="center" vertical="center"/>
    </xf>
    <xf numFmtId="2" fontId="16" fillId="14" borderId="2" xfId="0" applyNumberFormat="1" applyFont="1" applyFill="1" applyBorder="1" applyAlignment="1">
      <alignment horizontal="center" vertical="center"/>
    </xf>
    <xf numFmtId="2" fontId="23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2" fontId="24" fillId="0" borderId="2" xfId="0" applyNumberFormat="1" applyFont="1" applyFill="1" applyBorder="1" applyAlignment="1">
      <alignment horizontal="center" vertical="center"/>
    </xf>
    <xf numFmtId="2" fontId="36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39" fillId="0" borderId="2" xfId="0" applyFont="1" applyBorder="1" applyAlignment="1">
      <alignment horizontal="center" vertical="center" wrapText="1"/>
    </xf>
    <xf numFmtId="0" fontId="40" fillId="0" borderId="0" xfId="0" applyFont="1"/>
    <xf numFmtId="0" fontId="19" fillId="12" borderId="2" xfId="0" applyFont="1" applyFill="1" applyBorder="1" applyAlignment="1">
      <alignment horizontal="center" vertical="center" wrapText="1"/>
    </xf>
    <xf numFmtId="164" fontId="39" fillId="17" borderId="2" xfId="0" applyNumberFormat="1" applyFont="1" applyFill="1" applyBorder="1" applyAlignment="1">
      <alignment horizontal="center" vertical="center" wrapText="1"/>
    </xf>
    <xf numFmtId="0" fontId="41" fillId="12" borderId="2" xfId="0" applyFont="1" applyFill="1" applyBorder="1" applyAlignment="1">
      <alignment horizontal="left" vertical="center" wrapText="1"/>
    </xf>
    <xf numFmtId="0" fontId="41" fillId="12" borderId="2" xfId="0" applyFont="1" applyFill="1" applyBorder="1" applyAlignment="1">
      <alignment horizontal="right" vertical="center" wrapText="1"/>
    </xf>
    <xf numFmtId="164" fontId="19" fillId="12" borderId="2" xfId="0" applyNumberFormat="1" applyFont="1" applyFill="1" applyBorder="1" applyAlignment="1">
      <alignment horizontal="right" vertical="center"/>
    </xf>
    <xf numFmtId="2" fontId="19" fillId="12" borderId="2" xfId="0" applyNumberFormat="1" applyFont="1" applyFill="1" applyBorder="1" applyAlignment="1">
      <alignment horizontal="center" vertical="center"/>
    </xf>
    <xf numFmtId="2" fontId="40" fillId="12" borderId="2" xfId="0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 wrapText="1"/>
    </xf>
    <xf numFmtId="164" fontId="37" fillId="2" borderId="2" xfId="0" applyNumberFormat="1" applyFont="1" applyFill="1" applyBorder="1" applyAlignment="1">
      <alignment horizontal="right" vertical="center"/>
    </xf>
    <xf numFmtId="164" fontId="19" fillId="0" borderId="2" xfId="0" applyNumberFormat="1" applyFont="1" applyFill="1" applyBorder="1" applyAlignment="1">
      <alignment horizontal="right" vertical="center"/>
    </xf>
    <xf numFmtId="0" fontId="42" fillId="2" borderId="2" xfId="0" quotePrefix="1" applyFont="1" applyFill="1" applyBorder="1" applyAlignment="1">
      <alignment horizontal="left" vertical="center"/>
    </xf>
    <xf numFmtId="0" fontId="42" fillId="2" borderId="2" xfId="0" quotePrefix="1" applyFont="1" applyFill="1" applyBorder="1" applyAlignment="1">
      <alignment horizontal="left" vertical="center" wrapText="1"/>
    </xf>
    <xf numFmtId="0" fontId="40" fillId="0" borderId="0" xfId="0" applyFont="1" applyAlignment="1">
      <alignment vertical="center"/>
    </xf>
    <xf numFmtId="4" fontId="40" fillId="0" borderId="0" xfId="0" applyNumberFormat="1" applyFont="1" applyAlignment="1">
      <alignment vertical="center"/>
    </xf>
    <xf numFmtId="164" fontId="19" fillId="12" borderId="2" xfId="0" applyNumberFormat="1" applyFont="1" applyFill="1" applyBorder="1" applyAlignment="1" applyProtection="1">
      <alignment vertical="center" wrapText="1"/>
    </xf>
    <xf numFmtId="164" fontId="19" fillId="12" borderId="2" xfId="0" applyNumberFormat="1" applyFont="1" applyFill="1" applyBorder="1" applyAlignment="1">
      <alignment vertical="center"/>
    </xf>
    <xf numFmtId="0" fontId="41" fillId="2" borderId="2" xfId="0" applyFont="1" applyFill="1" applyBorder="1" applyAlignment="1">
      <alignment horizontal="left" vertical="center" wrapText="1"/>
    </xf>
    <xf numFmtId="164" fontId="37" fillId="2" borderId="2" xfId="0" applyNumberFormat="1" applyFont="1" applyFill="1" applyBorder="1" applyAlignment="1">
      <alignment vertical="center"/>
    </xf>
    <xf numFmtId="164" fontId="37" fillId="0" borderId="2" xfId="0" applyNumberFormat="1" applyFont="1" applyFill="1" applyBorder="1" applyAlignment="1" applyProtection="1">
      <alignment vertical="center" wrapText="1"/>
    </xf>
    <xf numFmtId="2" fontId="37" fillId="0" borderId="2" xfId="0" applyNumberFormat="1" applyFont="1" applyFill="1" applyBorder="1" applyAlignment="1">
      <alignment horizontal="center" vertical="center"/>
    </xf>
    <xf numFmtId="2" fontId="40" fillId="0" borderId="2" xfId="0" applyNumberFormat="1" applyFont="1" applyFill="1" applyBorder="1" applyAlignment="1">
      <alignment horizontal="center" vertical="center"/>
    </xf>
    <xf numFmtId="0" fontId="41" fillId="12" borderId="2" xfId="0" applyFont="1" applyFill="1" applyBorder="1" applyAlignment="1">
      <alignment horizontal="left" vertical="center"/>
    </xf>
    <xf numFmtId="0" fontId="41" fillId="12" borderId="2" xfId="0" applyFont="1" applyFill="1" applyBorder="1" applyAlignment="1">
      <alignment vertical="center" wrapText="1"/>
    </xf>
    <xf numFmtId="164" fontId="19" fillId="16" borderId="2" xfId="0" applyNumberFormat="1" applyFont="1" applyFill="1" applyBorder="1" applyAlignment="1" applyProtection="1">
      <alignment vertical="center" wrapText="1"/>
    </xf>
    <xf numFmtId="0" fontId="42" fillId="2" borderId="2" xfId="0" applyFont="1" applyFill="1" applyBorder="1" applyAlignment="1">
      <alignment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left" vertical="center" wrapText="1"/>
    </xf>
    <xf numFmtId="164" fontId="27" fillId="3" borderId="2" xfId="0" applyNumberFormat="1" applyFont="1" applyFill="1" applyBorder="1" applyAlignment="1">
      <alignment horizontal="center" vertical="center" wrapText="1"/>
    </xf>
    <xf numFmtId="164" fontId="23" fillId="3" borderId="2" xfId="0" applyNumberFormat="1" applyFont="1" applyFill="1" applyBorder="1" applyAlignment="1">
      <alignment horizontal="center" vertical="center"/>
    </xf>
    <xf numFmtId="0" fontId="28" fillId="3" borderId="2" xfId="0" quotePrefix="1" applyFont="1" applyFill="1" applyBorder="1" applyAlignment="1">
      <alignment horizontal="center" vertical="center"/>
    </xf>
    <xf numFmtId="0" fontId="28" fillId="3" borderId="2" xfId="0" quotePrefix="1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0" fontId="27" fillId="14" borderId="2" xfId="0" applyFont="1" applyFill="1" applyBorder="1" applyAlignment="1">
      <alignment horizontal="left" vertical="center" wrapText="1"/>
    </xf>
    <xf numFmtId="0" fontId="27" fillId="14" borderId="2" xfId="0" quotePrefix="1" applyFont="1" applyFill="1" applyBorder="1" applyAlignment="1">
      <alignment horizontal="left" vertical="center"/>
    </xf>
    <xf numFmtId="0" fontId="28" fillId="14" borderId="2" xfId="0" applyFont="1" applyFill="1" applyBorder="1" applyAlignment="1">
      <alignment horizontal="left" vertical="center" wrapText="1"/>
    </xf>
    <xf numFmtId="164" fontId="27" fillId="14" borderId="2" xfId="0" applyNumberFormat="1" applyFont="1" applyFill="1" applyBorder="1" applyAlignment="1">
      <alignment horizontal="center" vertical="center" wrapText="1"/>
    </xf>
    <xf numFmtId="0" fontId="28" fillId="14" borderId="2" xfId="0" quotePrefix="1" applyFont="1" applyFill="1" applyBorder="1" applyAlignment="1">
      <alignment horizontal="left" vertical="center"/>
    </xf>
    <xf numFmtId="0" fontId="28" fillId="14" borderId="2" xfId="0" quotePrefix="1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/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/>
    <xf numFmtId="164" fontId="39" fillId="6" borderId="2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164" fontId="39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164" fontId="0" fillId="0" borderId="0" xfId="0" applyNumberFormat="1"/>
    <xf numFmtId="164" fontId="40" fillId="0" borderId="0" xfId="0" applyNumberFormat="1" applyFont="1"/>
    <xf numFmtId="0" fontId="45" fillId="0" borderId="3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/>
    <xf numFmtId="0" fontId="46" fillId="0" borderId="4" xfId="0" applyFont="1" applyBorder="1" applyAlignment="1"/>
    <xf numFmtId="0" fontId="46" fillId="0" borderId="5" xfId="0" applyFont="1" applyBorder="1" applyAlignment="1"/>
    <xf numFmtId="0" fontId="47" fillId="0" borderId="3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vertical="center" wrapText="1"/>
    </xf>
    <xf numFmtId="0" fontId="46" fillId="0" borderId="4" xfId="0" applyFont="1" applyBorder="1" applyAlignment="1">
      <alignment wrapText="1"/>
    </xf>
    <xf numFmtId="0" fontId="47" fillId="0" borderId="10" xfId="0" applyFont="1" applyBorder="1" applyAlignment="1">
      <alignment horizontal="center" vertical="center" wrapText="1"/>
    </xf>
    <xf numFmtId="0" fontId="46" fillId="0" borderId="6" xfId="0" applyFont="1" applyBorder="1" applyAlignment="1">
      <alignment wrapText="1"/>
    </xf>
    <xf numFmtId="0" fontId="46" fillId="0" borderId="6" xfId="0" applyFont="1" applyBorder="1" applyAlignment="1"/>
    <xf numFmtId="0" fontId="46" fillId="0" borderId="11" xfId="0" applyFont="1" applyBorder="1" applyAlignment="1"/>
    <xf numFmtId="0" fontId="47" fillId="3" borderId="3" xfId="0" applyFont="1" applyFill="1" applyBorder="1" applyAlignment="1">
      <alignment horizontal="center" vertical="center" wrapText="1"/>
    </xf>
    <xf numFmtId="0" fontId="46" fillId="3" borderId="4" xfId="0" applyFont="1" applyFill="1" applyBorder="1" applyAlignment="1"/>
    <xf numFmtId="0" fontId="46" fillId="3" borderId="5" xfId="0" applyFont="1" applyFill="1" applyBorder="1" applyAlignment="1"/>
    <xf numFmtId="0" fontId="1" fillId="0" borderId="8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9" xfId="0" applyBorder="1" applyAlignment="1"/>
    <xf numFmtId="0" fontId="25" fillId="3" borderId="2" xfId="0" quotePrefix="1" applyFont="1" applyFill="1" applyBorder="1" applyAlignment="1">
      <alignment horizontal="left" wrapText="1"/>
    </xf>
    <xf numFmtId="0" fontId="0" fillId="3" borderId="2" xfId="0" applyFont="1" applyFill="1" applyBorder="1" applyAlignment="1"/>
    <xf numFmtId="0" fontId="6" fillId="3" borderId="3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6" fillId="3" borderId="2" xfId="0" quotePrefix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horizontal="left" wrapText="1"/>
    </xf>
    <xf numFmtId="0" fontId="0" fillId="0" borderId="2" xfId="0" applyFill="1" applyBorder="1" applyAlignment="1"/>
    <xf numFmtId="0" fontId="4" fillId="3" borderId="2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/>
    <xf numFmtId="0" fontId="4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38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/>
    <xf numFmtId="0" fontId="7" fillId="12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7" fillId="14" borderId="2" xfId="0" applyFont="1" applyFill="1" applyBorder="1" applyAlignment="1"/>
    <xf numFmtId="0" fontId="30" fillId="14" borderId="2" xfId="0" applyFont="1" applyFill="1" applyBorder="1" applyAlignment="1">
      <alignment horizontal="center" vertical="center"/>
    </xf>
    <xf numFmtId="0" fontId="33" fillId="14" borderId="2" xfId="0" applyFont="1" applyFill="1" applyBorder="1" applyAlignment="1">
      <alignment horizontal="center" vertical="center" wrapText="1"/>
    </xf>
    <xf numFmtId="0" fontId="16" fillId="14" borderId="2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/>
    <xf numFmtId="0" fontId="21" fillId="0" borderId="2" xfId="0" applyFont="1" applyBorder="1" applyAlignment="1">
      <alignment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/>
    <xf numFmtId="0" fontId="15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0" fillId="3" borderId="4" xfId="0" applyFill="1" applyBorder="1" applyAlignment="1"/>
    <xf numFmtId="0" fontId="0" fillId="3" borderId="5" xfId="0" applyFill="1" applyBorder="1" applyAlignment="1"/>
    <xf numFmtId="0" fontId="3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4" xfId="0" applyFont="1" applyBorder="1" applyAlignment="1"/>
    <xf numFmtId="0" fontId="21" fillId="0" borderId="5" xfId="0" applyFont="1" applyBorder="1" applyAlignment="1"/>
    <xf numFmtId="0" fontId="15" fillId="14" borderId="3" xfId="0" applyFont="1" applyFill="1" applyBorder="1" applyAlignment="1">
      <alignment horizontal="center" vertical="center" wrapText="1"/>
    </xf>
    <xf numFmtId="0" fontId="21" fillId="14" borderId="4" xfId="0" applyFont="1" applyFill="1" applyBorder="1" applyAlignment="1"/>
    <xf numFmtId="0" fontId="21" fillId="14" borderId="5" xfId="0" applyFont="1" applyFill="1" applyBorder="1" applyAlignment="1"/>
    <xf numFmtId="0" fontId="3" fillId="14" borderId="3" xfId="0" applyFont="1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</cellXfs>
  <cellStyles count="4">
    <cellStyle name="Normalno" xfId="0" builtinId="0"/>
    <cellStyle name="Normalno 2" xfId="1" xr:uid="{EE9DC77C-0F6C-4D9B-883B-3A2A518A2F4A}"/>
    <cellStyle name="Normalno 3 2" xfId="2" xr:uid="{7EF50FC0-833F-4FE0-B3C6-08C1B523AEA6}"/>
    <cellStyle name="Obično_List4" xfId="3" xr:uid="{E295F9B1-C468-48D5-BD71-F44828B1DD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workbookViewId="0">
      <selection activeCell="F12" sqref="F12"/>
    </sheetView>
  </sheetViews>
  <sheetFormatPr defaultRowHeight="14.4"/>
  <cols>
    <col min="5" max="5" width="17.33203125" customWidth="1"/>
    <col min="6" max="6" width="18.6640625" customWidth="1"/>
    <col min="7" max="7" width="19.33203125" customWidth="1"/>
    <col min="8" max="8" width="12.5546875" customWidth="1"/>
    <col min="9" max="9" width="15.5546875" bestFit="1" customWidth="1"/>
    <col min="10" max="11" width="9.44140625" bestFit="1" customWidth="1"/>
  </cols>
  <sheetData>
    <row r="1" spans="1:11" ht="18" thickBot="1">
      <c r="A1" s="174" t="s">
        <v>152</v>
      </c>
      <c r="B1" s="175"/>
      <c r="C1" s="176"/>
      <c r="D1" s="176"/>
      <c r="E1" s="177"/>
      <c r="F1" s="177"/>
      <c r="G1" s="177"/>
      <c r="H1" s="177"/>
      <c r="I1" s="177"/>
      <c r="J1" s="177"/>
      <c r="K1" s="178"/>
    </row>
    <row r="2" spans="1:11" ht="18" thickBot="1">
      <c r="A2" s="179" t="s">
        <v>173</v>
      </c>
      <c r="B2" s="180"/>
      <c r="C2" s="180"/>
      <c r="D2" s="180"/>
      <c r="E2" s="180"/>
      <c r="F2" s="180"/>
      <c r="G2" s="180"/>
      <c r="H2" s="180"/>
      <c r="I2" s="177"/>
      <c r="J2" s="177"/>
      <c r="K2" s="178"/>
    </row>
    <row r="3" spans="1:11" ht="18" thickBot="1">
      <c r="A3" s="187"/>
      <c r="B3" s="188"/>
      <c r="C3" s="188"/>
      <c r="D3" s="188"/>
      <c r="E3" s="188"/>
      <c r="F3" s="188"/>
      <c r="G3" s="188"/>
      <c r="H3" s="188"/>
      <c r="I3" s="188"/>
      <c r="J3" s="188"/>
      <c r="K3" s="189"/>
    </row>
    <row r="4" spans="1:11" ht="18" thickBot="1">
      <c r="A4" s="179" t="s">
        <v>16</v>
      </c>
      <c r="B4" s="180"/>
      <c r="C4" s="180"/>
      <c r="D4" s="180"/>
      <c r="E4" s="180"/>
      <c r="F4" s="180"/>
      <c r="G4" s="181"/>
      <c r="H4" s="181"/>
      <c r="I4" s="177"/>
      <c r="J4" s="177"/>
      <c r="K4" s="178"/>
    </row>
    <row r="5" spans="1:11" ht="18" customHeight="1" thickBot="1">
      <c r="A5" s="187"/>
      <c r="B5" s="188"/>
      <c r="C5" s="188"/>
      <c r="D5" s="188"/>
      <c r="E5" s="188"/>
      <c r="F5" s="188"/>
      <c r="G5" s="188"/>
      <c r="H5" s="188"/>
      <c r="I5" s="188"/>
      <c r="J5" s="188"/>
      <c r="K5" s="189"/>
    </row>
    <row r="6" spans="1:11" ht="18" thickBot="1">
      <c r="A6" s="179" t="s">
        <v>20</v>
      </c>
      <c r="B6" s="182"/>
      <c r="C6" s="182"/>
      <c r="D6" s="182"/>
      <c r="E6" s="182"/>
      <c r="F6" s="182"/>
      <c r="G6" s="182"/>
      <c r="H6" s="182"/>
      <c r="I6" s="177"/>
      <c r="J6" s="177"/>
      <c r="K6" s="178"/>
    </row>
    <row r="7" spans="1:11" ht="15" thickBot="1">
      <c r="A7" s="198">
        <v>1</v>
      </c>
      <c r="B7" s="199"/>
      <c r="C7" s="199"/>
      <c r="D7" s="199"/>
      <c r="E7" s="199"/>
      <c r="F7" s="53">
        <v>2</v>
      </c>
      <c r="G7" s="53">
        <v>3</v>
      </c>
      <c r="H7" s="53">
        <v>4</v>
      </c>
      <c r="I7" s="168">
        <v>5</v>
      </c>
      <c r="J7" s="53" t="s">
        <v>186</v>
      </c>
      <c r="K7" s="53" t="s">
        <v>187</v>
      </c>
    </row>
    <row r="8" spans="1:11" ht="29.4" thickBot="1">
      <c r="A8" s="193"/>
      <c r="B8" s="194"/>
      <c r="C8" s="194"/>
      <c r="D8" s="194"/>
      <c r="E8" s="194"/>
      <c r="F8" s="52" t="s">
        <v>174</v>
      </c>
      <c r="G8" s="52" t="s">
        <v>170</v>
      </c>
      <c r="H8" s="52" t="s">
        <v>171</v>
      </c>
      <c r="I8" s="52" t="s">
        <v>182</v>
      </c>
      <c r="J8" s="167" t="s">
        <v>185</v>
      </c>
      <c r="K8" s="167" t="s">
        <v>185</v>
      </c>
    </row>
    <row r="9" spans="1:11" ht="15" thickBot="1">
      <c r="A9" s="209" t="s">
        <v>0</v>
      </c>
      <c r="B9" s="206"/>
      <c r="C9" s="206"/>
      <c r="D9" s="206"/>
      <c r="E9" s="210"/>
      <c r="F9" s="32">
        <f>SUM(F10+0)</f>
        <v>779663.13</v>
      </c>
      <c r="G9" s="32">
        <f>SUM(G10+0)</f>
        <v>888434.17999999993</v>
      </c>
      <c r="H9" s="32">
        <f t="shared" ref="H9:I9" si="0">SUM(H10+0)</f>
        <v>-2444.229999999865</v>
      </c>
      <c r="I9" s="32">
        <f t="shared" si="0"/>
        <v>885989.95000000007</v>
      </c>
      <c r="J9" s="170">
        <f>I9/F9*100</f>
        <v>113.63753343062409</v>
      </c>
      <c r="K9" s="170">
        <f>I9/G9*100</f>
        <v>99.724883389785859</v>
      </c>
    </row>
    <row r="10" spans="1:11" ht="15" thickBot="1">
      <c r="A10" s="211" t="s">
        <v>163</v>
      </c>
      <c r="B10" s="208"/>
      <c r="C10" s="208"/>
      <c r="D10" s="208"/>
      <c r="E10" s="204"/>
      <c r="F10" s="33">
        <f>SUM(' P I R PREMA EKONOMSKOJ KL.'!D10+0)</f>
        <v>779663.13</v>
      </c>
      <c r="G10" s="33">
        <f>SUM(' P I R PREMA EKONOMSKOJ KL.'!E10+0)</f>
        <v>888434.17999999993</v>
      </c>
      <c r="H10" s="33">
        <f>SUM(' P I R PREMA EKONOMSKOJ KL.'!F10+0)</f>
        <v>-2444.229999999865</v>
      </c>
      <c r="I10" s="33">
        <f>SUM(' P I R PREMA EKONOMSKOJ KL.'!G10+0)</f>
        <v>885989.95000000007</v>
      </c>
      <c r="J10" s="171">
        <f t="shared" ref="J10:J13" si="1">I10/F10*100</f>
        <v>113.63753343062409</v>
      </c>
      <c r="K10" s="171">
        <f t="shared" ref="K10:K13" si="2">I10/G10*100</f>
        <v>99.724883389785859</v>
      </c>
    </row>
    <row r="11" spans="1:11" ht="15" thickBot="1">
      <c r="A11" s="195" t="s">
        <v>1</v>
      </c>
      <c r="B11" s="196"/>
      <c r="C11" s="196"/>
      <c r="D11" s="196"/>
      <c r="E11" s="197"/>
      <c r="F11" s="32">
        <f>SUM(F12:F13)</f>
        <v>783637.59000000008</v>
      </c>
      <c r="G11" s="32">
        <f>SUM(G12:G13)</f>
        <v>888434.17999999993</v>
      </c>
      <c r="H11" s="32">
        <f>SUM(H12:H13)</f>
        <v>-1991.1899999998277</v>
      </c>
      <c r="I11" s="32">
        <f>SUM(I12:I13)</f>
        <v>886442.99000000011</v>
      </c>
      <c r="J11" s="170">
        <f t="shared" si="1"/>
        <v>113.11899803070958</v>
      </c>
      <c r="K11" s="170">
        <f t="shared" si="2"/>
        <v>99.775876475171202</v>
      </c>
    </row>
    <row r="12" spans="1:11" ht="15" thickBot="1">
      <c r="A12" s="207" t="s">
        <v>164</v>
      </c>
      <c r="B12" s="208"/>
      <c r="C12" s="208"/>
      <c r="D12" s="208"/>
      <c r="E12" s="208"/>
      <c r="F12" s="33">
        <f>SUM(' P I R PREMA EKONOMSKOJ KL.'!D22+0)</f>
        <v>776273.03</v>
      </c>
      <c r="G12" s="33">
        <f>SUM(' P I R PREMA EKONOMSKOJ KL.'!E22+0)</f>
        <v>881434.17999999993</v>
      </c>
      <c r="H12" s="33">
        <f>SUM(' P I R PREMA EKONOMSKOJ KL.'!F22+0)</f>
        <v>-5229.9399999998277</v>
      </c>
      <c r="I12" s="34">
        <f>SUM(' P I R PREMA EKONOMSKOJ KL.'!G22+0)</f>
        <v>876204.24000000011</v>
      </c>
      <c r="J12" s="171">
        <f t="shared" si="1"/>
        <v>112.87320390352863</v>
      </c>
      <c r="K12" s="171">
        <f t="shared" si="2"/>
        <v>99.406655639335455</v>
      </c>
    </row>
    <row r="13" spans="1:11" ht="15" thickBot="1">
      <c r="A13" s="203" t="s">
        <v>165</v>
      </c>
      <c r="B13" s="204"/>
      <c r="C13" s="204"/>
      <c r="D13" s="204"/>
      <c r="E13" s="204"/>
      <c r="F13" s="33">
        <f>SUM(' P I R PREMA EKONOMSKOJ KL.'!D27+0)</f>
        <v>7364.56</v>
      </c>
      <c r="G13" s="33">
        <f>SUM(' P I R PREMA EKONOMSKOJ KL.'!E27+0)</f>
        <v>7000</v>
      </c>
      <c r="H13" s="33">
        <f>SUM(' P I R PREMA EKONOMSKOJ KL.'!F27+0)</f>
        <v>3238.75</v>
      </c>
      <c r="I13" s="34">
        <f>SUM(' P I R PREMA EKONOMSKOJ KL.'!G27+0)</f>
        <v>10238.75</v>
      </c>
      <c r="J13" s="171">
        <f t="shared" si="1"/>
        <v>139.02731459856392</v>
      </c>
      <c r="K13" s="171">
        <f t="shared" si="2"/>
        <v>146.26785714285714</v>
      </c>
    </row>
    <row r="14" spans="1:11" ht="15" thickBot="1">
      <c r="A14" s="205" t="s">
        <v>2</v>
      </c>
      <c r="B14" s="206"/>
      <c r="C14" s="206"/>
      <c r="D14" s="206"/>
      <c r="E14" s="206"/>
      <c r="F14" s="32">
        <f>SUM(F9-F11)</f>
        <v>-3974.4600000000792</v>
      </c>
      <c r="G14" s="32">
        <f>SUM(G9-G11)</f>
        <v>0</v>
      </c>
      <c r="H14" s="32"/>
      <c r="I14" s="32">
        <f>I9-I11</f>
        <v>-453.04000000003725</v>
      </c>
      <c r="J14" s="35"/>
      <c r="K14" s="35"/>
    </row>
    <row r="15" spans="1:11" ht="17.399999999999999">
      <c r="A15" s="190"/>
      <c r="B15" s="191"/>
      <c r="C15" s="191"/>
      <c r="D15" s="191"/>
      <c r="E15" s="191"/>
      <c r="F15" s="191"/>
      <c r="G15" s="191"/>
      <c r="H15" s="191"/>
      <c r="I15" s="191"/>
      <c r="J15" s="191"/>
      <c r="K15" s="192"/>
    </row>
    <row r="16" spans="1:11" ht="18" thickBot="1">
      <c r="A16" s="183" t="s">
        <v>21</v>
      </c>
      <c r="B16" s="184"/>
      <c r="C16" s="184"/>
      <c r="D16" s="184"/>
      <c r="E16" s="184"/>
      <c r="F16" s="184"/>
      <c r="G16" s="184"/>
      <c r="H16" s="184"/>
      <c r="I16" s="185"/>
      <c r="J16" s="185"/>
      <c r="K16" s="186"/>
    </row>
    <row r="17" spans="1:11" ht="15" thickBot="1">
      <c r="A17" s="198">
        <v>1</v>
      </c>
      <c r="B17" s="199"/>
      <c r="C17" s="199"/>
      <c r="D17" s="199"/>
      <c r="E17" s="199"/>
      <c r="F17" s="53">
        <v>2</v>
      </c>
      <c r="G17" s="53">
        <v>3</v>
      </c>
      <c r="H17" s="53">
        <v>4</v>
      </c>
      <c r="I17" s="168">
        <v>5</v>
      </c>
      <c r="J17" s="53" t="s">
        <v>186</v>
      </c>
      <c r="K17" s="53" t="s">
        <v>187</v>
      </c>
    </row>
    <row r="18" spans="1:11" ht="29.4" thickBot="1">
      <c r="A18" s="193"/>
      <c r="B18" s="194"/>
      <c r="C18" s="194"/>
      <c r="D18" s="194"/>
      <c r="E18" s="194"/>
      <c r="F18" s="52" t="s">
        <v>174</v>
      </c>
      <c r="G18" s="52" t="s">
        <v>170</v>
      </c>
      <c r="H18" s="52" t="s">
        <v>171</v>
      </c>
      <c r="I18" s="52" t="s">
        <v>182</v>
      </c>
      <c r="J18" s="169" t="s">
        <v>185</v>
      </c>
      <c r="K18" s="169" t="s">
        <v>185</v>
      </c>
    </row>
    <row r="19" spans="1:11" ht="15.75" customHeight="1" thickBot="1">
      <c r="A19" s="211" t="s">
        <v>166</v>
      </c>
      <c r="B19" s="211"/>
      <c r="C19" s="211"/>
      <c r="D19" s="211"/>
      <c r="E19" s="211"/>
      <c r="F19" s="33">
        <v>0</v>
      </c>
      <c r="G19" s="33">
        <v>0</v>
      </c>
      <c r="H19" s="33">
        <v>0</v>
      </c>
      <c r="I19" s="33">
        <v>0</v>
      </c>
      <c r="J19" s="35" t="e">
        <f>I20/F20*100</f>
        <v>#DIV/0!</v>
      </c>
      <c r="K19" s="35" t="e">
        <f>I20/G20*100</f>
        <v>#DIV/0!</v>
      </c>
    </row>
    <row r="20" spans="1:11" ht="15" thickBot="1">
      <c r="A20" s="211" t="s">
        <v>167</v>
      </c>
      <c r="B20" s="208"/>
      <c r="C20" s="208"/>
      <c r="D20" s="208"/>
      <c r="E20" s="208"/>
      <c r="F20" s="33">
        <v>0</v>
      </c>
      <c r="G20" s="33">
        <v>0</v>
      </c>
      <c r="H20" s="33">
        <v>0</v>
      </c>
      <c r="I20" s="33">
        <v>0</v>
      </c>
      <c r="J20" s="35" t="e">
        <f>I21/F21*100</f>
        <v>#DIV/0!</v>
      </c>
      <c r="K20" s="35" t="e">
        <f>I21/G21*100</f>
        <v>#DIV/0!</v>
      </c>
    </row>
    <row r="21" spans="1:11" ht="15" thickBot="1">
      <c r="A21" s="201" t="s">
        <v>3</v>
      </c>
      <c r="B21" s="202"/>
      <c r="C21" s="202"/>
      <c r="D21" s="202"/>
      <c r="E21" s="202"/>
      <c r="F21" s="35">
        <v>0</v>
      </c>
      <c r="G21" s="35">
        <v>0</v>
      </c>
      <c r="H21" s="35">
        <v>0</v>
      </c>
      <c r="I21" s="35">
        <v>0</v>
      </c>
      <c r="J21" s="35" t="e">
        <f>I22/F22*100</f>
        <v>#DIV/0!</v>
      </c>
      <c r="K21" s="35" t="e">
        <f>I22/G22*100</f>
        <v>#DIV/0!</v>
      </c>
    </row>
    <row r="22" spans="1:11" ht="15" thickBot="1">
      <c r="A22" s="201" t="s">
        <v>4</v>
      </c>
      <c r="B22" s="202"/>
      <c r="C22" s="202"/>
      <c r="D22" s="202"/>
      <c r="E22" s="202"/>
      <c r="F22" s="35">
        <v>0</v>
      </c>
      <c r="G22" s="35">
        <v>0</v>
      </c>
      <c r="H22" s="35">
        <v>0</v>
      </c>
      <c r="I22" s="35">
        <v>0</v>
      </c>
      <c r="J22" s="35" t="e">
        <f>I23/F23*100</f>
        <v>#DIV/0!</v>
      </c>
      <c r="K22" s="35" t="e">
        <f>I23/G23*100</f>
        <v>#DIV/0!</v>
      </c>
    </row>
    <row r="23" spans="1:11" ht="17.399999999999999">
      <c r="A23" s="200"/>
      <c r="B23" s="191"/>
      <c r="C23" s="191"/>
      <c r="D23" s="191"/>
      <c r="E23" s="191"/>
      <c r="F23" s="191"/>
      <c r="G23" s="191"/>
      <c r="H23" s="191"/>
      <c r="I23" s="191"/>
      <c r="J23" s="191"/>
      <c r="K23" s="192"/>
    </row>
    <row r="24" spans="1:11" ht="16.8" customHeight="1" thickBot="1">
      <c r="A24" s="183" t="s">
        <v>168</v>
      </c>
      <c r="B24" s="184"/>
      <c r="C24" s="184"/>
      <c r="D24" s="184"/>
      <c r="E24" s="184"/>
      <c r="F24" s="184"/>
      <c r="G24" s="184"/>
      <c r="H24" s="184"/>
      <c r="I24" s="185"/>
      <c r="J24" s="185"/>
      <c r="K24" s="186"/>
    </row>
    <row r="25" spans="1:11" ht="15" thickBot="1">
      <c r="A25" s="198">
        <v>1</v>
      </c>
      <c r="B25" s="199"/>
      <c r="C25" s="199"/>
      <c r="D25" s="199"/>
      <c r="E25" s="199"/>
      <c r="F25" s="53">
        <v>2</v>
      </c>
      <c r="G25" s="53">
        <v>3</v>
      </c>
      <c r="H25" s="53">
        <v>4</v>
      </c>
      <c r="I25" s="168">
        <v>5</v>
      </c>
      <c r="J25" s="53" t="s">
        <v>186</v>
      </c>
      <c r="K25" s="53" t="s">
        <v>187</v>
      </c>
    </row>
    <row r="26" spans="1:11" ht="29.4" thickBot="1">
      <c r="A26" s="193"/>
      <c r="B26" s="194"/>
      <c r="C26" s="194"/>
      <c r="D26" s="194"/>
      <c r="E26" s="194"/>
      <c r="F26" s="52" t="s">
        <v>174</v>
      </c>
      <c r="G26" s="52" t="s">
        <v>170</v>
      </c>
      <c r="H26" s="52" t="s">
        <v>171</v>
      </c>
      <c r="I26" s="52" t="s">
        <v>182</v>
      </c>
      <c r="J26" s="169" t="s">
        <v>185</v>
      </c>
      <c r="K26" s="169" t="s">
        <v>185</v>
      </c>
    </row>
    <row r="27" spans="1:11" ht="25.2" customHeight="1" thickBot="1">
      <c r="A27" s="215" t="s">
        <v>93</v>
      </c>
      <c r="B27" s="215"/>
      <c r="C27" s="215"/>
      <c r="D27" s="215"/>
      <c r="E27" s="215"/>
      <c r="F27" s="165"/>
      <c r="G27" s="36">
        <v>0</v>
      </c>
      <c r="H27" s="36">
        <v>0</v>
      </c>
      <c r="I27" s="36">
        <v>0</v>
      </c>
      <c r="J27" s="35" t="e">
        <f>I28/F28*100</f>
        <v>#DIV/0!</v>
      </c>
      <c r="K27" s="35" t="e">
        <f>I28/G28*100</f>
        <v>#DIV/0!</v>
      </c>
    </row>
    <row r="28" spans="1:11" ht="20.399999999999999" customHeight="1" thickBot="1">
      <c r="A28" s="213" t="s">
        <v>94</v>
      </c>
      <c r="B28" s="214"/>
      <c r="C28" s="214"/>
      <c r="D28" s="214"/>
      <c r="E28" s="214"/>
      <c r="F28" s="166"/>
      <c r="G28" s="36">
        <v>0</v>
      </c>
      <c r="H28" s="36">
        <v>0</v>
      </c>
      <c r="I28" s="36">
        <v>-453.04</v>
      </c>
      <c r="J28" s="35" t="e">
        <f>I29/F29*100</f>
        <v>#DIV/0!</v>
      </c>
      <c r="K28" s="35" t="e">
        <f>I29/G29*100</f>
        <v>#DIV/0!</v>
      </c>
    </row>
    <row r="29" spans="1:11" ht="25.5" customHeight="1" thickBot="1">
      <c r="A29" s="212" t="s">
        <v>169</v>
      </c>
      <c r="B29" s="212"/>
      <c r="C29" s="212"/>
      <c r="D29" s="212"/>
      <c r="E29" s="212"/>
      <c r="F29" s="165"/>
      <c r="G29" s="36">
        <v>0</v>
      </c>
      <c r="H29" s="36">
        <v>0</v>
      </c>
      <c r="I29" s="36">
        <f>I28+I27-I27</f>
        <v>-453.04</v>
      </c>
      <c r="J29" s="35" t="e">
        <f>I30/F30*100</f>
        <v>#DIV/0!</v>
      </c>
      <c r="K29" s="35" t="e">
        <f>I30/G30*100</f>
        <v>#DIV/0!</v>
      </c>
    </row>
    <row r="30" spans="1:11" ht="15" customHeight="1">
      <c r="A30" s="29"/>
      <c r="B30" s="29"/>
      <c r="C30" s="29"/>
      <c r="D30" s="29"/>
      <c r="E30" s="29"/>
      <c r="F30" s="29"/>
      <c r="G30" s="29"/>
      <c r="H30" s="29"/>
    </row>
    <row r="31" spans="1:11" ht="11.25" customHeight="1">
      <c r="A31" s="28"/>
      <c r="B31" s="28"/>
      <c r="C31" s="28"/>
      <c r="D31" s="28"/>
      <c r="E31" s="28"/>
      <c r="F31" s="28"/>
      <c r="G31" s="28"/>
      <c r="H31" s="28"/>
    </row>
    <row r="32" spans="1:11" ht="29.25" customHeight="1"/>
    <row r="35" ht="27" customHeight="1"/>
    <row r="37" ht="21.6" customHeight="1"/>
  </sheetData>
  <mergeCells count="29">
    <mergeCell ref="A29:E29"/>
    <mergeCell ref="A26:E26"/>
    <mergeCell ref="A28:E28"/>
    <mergeCell ref="A19:E19"/>
    <mergeCell ref="A20:E20"/>
    <mergeCell ref="A21:E21"/>
    <mergeCell ref="A27:E27"/>
    <mergeCell ref="A18:E18"/>
    <mergeCell ref="A11:E11"/>
    <mergeCell ref="A7:E7"/>
    <mergeCell ref="A17:E17"/>
    <mergeCell ref="A25:E25"/>
    <mergeCell ref="A24:K24"/>
    <mergeCell ref="A23:K23"/>
    <mergeCell ref="A22:E22"/>
    <mergeCell ref="A13:E13"/>
    <mergeCell ref="A14:E14"/>
    <mergeCell ref="A12:E12"/>
    <mergeCell ref="A9:E9"/>
    <mergeCell ref="A10:E10"/>
    <mergeCell ref="A1:K1"/>
    <mergeCell ref="A2:K2"/>
    <mergeCell ref="A4:K4"/>
    <mergeCell ref="A6:K6"/>
    <mergeCell ref="A16:K16"/>
    <mergeCell ref="A3:K3"/>
    <mergeCell ref="A5:K5"/>
    <mergeCell ref="A15:K15"/>
    <mergeCell ref="A8:E8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ignoredErrors>
    <ignoredError sqref="J19:K22 J27:K2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37E2-5885-4ADC-BA78-2A8DC1C4EE6F}">
  <sheetPr>
    <pageSetUpPr fitToPage="1"/>
  </sheetPr>
  <dimension ref="A1:L34"/>
  <sheetViews>
    <sheetView workbookViewId="0">
      <selection activeCell="K16" sqref="K16"/>
    </sheetView>
  </sheetViews>
  <sheetFormatPr defaultRowHeight="14.4"/>
  <cols>
    <col min="1" max="1" width="7.33203125" bestFit="1" customWidth="1"/>
    <col min="2" max="2" width="8.109375" bestFit="1" customWidth="1"/>
    <col min="3" max="3" width="70.88671875" bestFit="1" customWidth="1"/>
    <col min="4" max="4" width="19.109375" bestFit="1" customWidth="1"/>
    <col min="5" max="5" width="13.77734375" customWidth="1"/>
    <col min="6" max="6" width="16.6640625" bestFit="1" customWidth="1"/>
    <col min="7" max="7" width="19.109375" bestFit="1" customWidth="1"/>
    <col min="8" max="9" width="10.44140625" bestFit="1" customWidth="1"/>
    <col min="11" max="11" width="10.6640625" bestFit="1" customWidth="1"/>
  </cols>
  <sheetData>
    <row r="1" spans="1:12" ht="14.4" customHeight="1" thickBot="1">
      <c r="A1" s="218" t="s">
        <v>152</v>
      </c>
      <c r="B1" s="219"/>
      <c r="C1" s="219"/>
      <c r="D1" s="219"/>
      <c r="E1" s="219"/>
      <c r="F1" s="219"/>
      <c r="G1" s="220"/>
      <c r="H1" s="220"/>
      <c r="I1" s="220"/>
    </row>
    <row r="2" spans="1:12" ht="17.399999999999999" customHeight="1" thickBot="1">
      <c r="A2" s="218" t="s">
        <v>173</v>
      </c>
      <c r="B2" s="219"/>
      <c r="C2" s="219"/>
      <c r="D2" s="219"/>
      <c r="E2" s="219"/>
      <c r="F2" s="219"/>
      <c r="G2" s="220"/>
      <c r="H2" s="220"/>
      <c r="I2" s="220"/>
    </row>
    <row r="3" spans="1:12" ht="16.2" thickBot="1">
      <c r="A3" s="218" t="s">
        <v>16</v>
      </c>
      <c r="B3" s="218"/>
      <c r="C3" s="218"/>
      <c r="D3" s="218"/>
      <c r="E3" s="221"/>
      <c r="F3" s="221"/>
      <c r="G3" s="220"/>
      <c r="H3" s="220"/>
      <c r="I3" s="220"/>
    </row>
    <row r="4" spans="1:12" ht="16.2" thickBot="1">
      <c r="A4" s="225"/>
      <c r="B4" s="226"/>
      <c r="C4" s="226"/>
      <c r="D4" s="226"/>
      <c r="E4" s="226"/>
      <c r="F4" s="226"/>
      <c r="G4" s="226"/>
      <c r="H4" s="226"/>
      <c r="I4" s="226"/>
    </row>
    <row r="5" spans="1:12" ht="16.2" thickBot="1">
      <c r="A5" s="218" t="s">
        <v>215</v>
      </c>
      <c r="B5" s="222"/>
      <c r="C5" s="222"/>
      <c r="D5" s="222"/>
      <c r="E5" s="222"/>
      <c r="F5" s="222"/>
      <c r="G5" s="220"/>
      <c r="H5" s="220"/>
      <c r="I5" s="220"/>
    </row>
    <row r="6" spans="1:12" ht="16.2" thickBot="1">
      <c r="A6" s="225"/>
      <c r="B6" s="227"/>
      <c r="C6" s="227"/>
      <c r="D6" s="227"/>
      <c r="E6" s="227"/>
      <c r="F6" s="227"/>
      <c r="G6" s="226"/>
      <c r="H6" s="226"/>
      <c r="I6" s="226"/>
    </row>
    <row r="7" spans="1:12" ht="16.2" thickBot="1">
      <c r="A7" s="218" t="s">
        <v>216</v>
      </c>
      <c r="B7" s="218"/>
      <c r="C7" s="218"/>
      <c r="D7" s="218"/>
      <c r="E7" s="218"/>
      <c r="F7" s="218"/>
      <c r="G7" s="220"/>
      <c r="H7" s="220"/>
      <c r="I7" s="220"/>
    </row>
    <row r="8" spans="1:12" ht="15" thickBot="1">
      <c r="A8" s="216">
        <v>1</v>
      </c>
      <c r="B8" s="217"/>
      <c r="C8" s="217"/>
      <c r="D8" s="118">
        <v>2</v>
      </c>
      <c r="E8" s="118">
        <v>3</v>
      </c>
      <c r="F8" s="118">
        <v>4</v>
      </c>
      <c r="G8" s="118">
        <v>5</v>
      </c>
      <c r="H8" s="118" t="s">
        <v>186</v>
      </c>
      <c r="I8" s="118" t="s">
        <v>187</v>
      </c>
      <c r="J8" s="119"/>
      <c r="K8" s="119"/>
      <c r="L8" s="119"/>
    </row>
    <row r="9" spans="1:12" ht="27" thickBot="1">
      <c r="A9" s="120" t="s">
        <v>5</v>
      </c>
      <c r="B9" s="120" t="s">
        <v>6</v>
      </c>
      <c r="C9" s="120" t="s">
        <v>195</v>
      </c>
      <c r="D9" s="121" t="s">
        <v>174</v>
      </c>
      <c r="E9" s="121" t="s">
        <v>170</v>
      </c>
      <c r="F9" s="121" t="s">
        <v>172</v>
      </c>
      <c r="G9" s="121" t="s">
        <v>183</v>
      </c>
      <c r="H9" s="121" t="s">
        <v>185</v>
      </c>
      <c r="I9" s="121" t="s">
        <v>185</v>
      </c>
      <c r="J9" s="119"/>
    </row>
    <row r="10" spans="1:12" ht="15" customHeight="1" thickBot="1">
      <c r="A10" s="122">
        <v>6</v>
      </c>
      <c r="B10" s="122"/>
      <c r="C10" s="123" t="s">
        <v>205</v>
      </c>
      <c r="D10" s="124">
        <f>SUM(D11:D15)</f>
        <v>779663.13</v>
      </c>
      <c r="E10" s="124">
        <f>SUM(E11:E15)</f>
        <v>888434.17999999993</v>
      </c>
      <c r="F10" s="124">
        <f>G10-E10</f>
        <v>-2444.229999999865</v>
      </c>
      <c r="G10" s="124">
        <f t="shared" ref="G10" si="0">SUM(G11:G15)</f>
        <v>885989.95000000007</v>
      </c>
      <c r="H10" s="125">
        <f>G10/D10*100</f>
        <v>113.63753343062409</v>
      </c>
      <c r="I10" s="126">
        <f>G10/E10*100</f>
        <v>99.724883389785859</v>
      </c>
      <c r="J10" s="119"/>
      <c r="K10" s="119"/>
      <c r="L10" s="119"/>
    </row>
    <row r="11" spans="1:12" ht="15" customHeight="1" thickBot="1">
      <c r="A11" s="127"/>
      <c r="B11" s="127">
        <v>63</v>
      </c>
      <c r="C11" s="127" t="s">
        <v>22</v>
      </c>
      <c r="D11" s="128">
        <v>694131.58</v>
      </c>
      <c r="E11" s="128">
        <v>776891.72</v>
      </c>
      <c r="F11" s="129">
        <f t="shared" ref="F11:F15" si="1">G11-E11</f>
        <v>1495.8400000000838</v>
      </c>
      <c r="G11" s="128">
        <v>778387.56</v>
      </c>
      <c r="H11" s="139">
        <f t="shared" ref="H11:H15" si="2">G11/D11*100</f>
        <v>112.13832973857782</v>
      </c>
      <c r="I11" s="140">
        <f t="shared" ref="I11:I15" si="3">G11/E11*100</f>
        <v>100.19254163244268</v>
      </c>
      <c r="J11" s="119"/>
      <c r="K11" s="173"/>
      <c r="L11" s="119"/>
    </row>
    <row r="12" spans="1:12" ht="15" customHeight="1" thickBot="1">
      <c r="A12" s="127"/>
      <c r="B12" s="127">
        <v>64</v>
      </c>
      <c r="C12" s="127" t="s">
        <v>31</v>
      </c>
      <c r="D12" s="128">
        <v>0.03</v>
      </c>
      <c r="E12" s="128">
        <v>10</v>
      </c>
      <c r="F12" s="129">
        <f t="shared" si="1"/>
        <v>0</v>
      </c>
      <c r="G12" s="128">
        <v>10</v>
      </c>
      <c r="H12" s="139">
        <f t="shared" si="2"/>
        <v>33333.333333333336</v>
      </c>
      <c r="I12" s="140">
        <f t="shared" si="3"/>
        <v>100</v>
      </c>
      <c r="J12" s="119"/>
      <c r="K12" s="119"/>
      <c r="L12" s="119"/>
    </row>
    <row r="13" spans="1:12" ht="15" customHeight="1" thickBot="1">
      <c r="A13" s="130"/>
      <c r="B13" s="130">
        <v>65</v>
      </c>
      <c r="C13" s="131" t="s">
        <v>179</v>
      </c>
      <c r="D13" s="128">
        <v>1255.18</v>
      </c>
      <c r="E13" s="128">
        <v>3000</v>
      </c>
      <c r="F13" s="129">
        <f t="shared" si="1"/>
        <v>0</v>
      </c>
      <c r="G13" s="128">
        <v>3000</v>
      </c>
      <c r="H13" s="139">
        <f t="shared" si="2"/>
        <v>239.00954444780828</v>
      </c>
      <c r="I13" s="140">
        <f t="shared" si="3"/>
        <v>100</v>
      </c>
      <c r="J13" s="119"/>
      <c r="K13" s="173"/>
      <c r="L13" s="119"/>
    </row>
    <row r="14" spans="1:12" ht="15" customHeight="1" thickBot="1">
      <c r="A14" s="130"/>
      <c r="B14" s="130">
        <v>66</v>
      </c>
      <c r="C14" s="131" t="s">
        <v>160</v>
      </c>
      <c r="D14" s="128">
        <v>1950.75</v>
      </c>
      <c r="E14" s="128">
        <v>2500</v>
      </c>
      <c r="F14" s="129">
        <f t="shared" si="1"/>
        <v>0</v>
      </c>
      <c r="G14" s="128">
        <v>2500</v>
      </c>
      <c r="H14" s="139">
        <f t="shared" si="2"/>
        <v>128.15583749839806</v>
      </c>
      <c r="I14" s="140">
        <f t="shared" si="3"/>
        <v>100</v>
      </c>
      <c r="J14" s="119"/>
      <c r="K14" s="119"/>
      <c r="L14" s="119"/>
    </row>
    <row r="15" spans="1:12" ht="15" customHeight="1" thickBot="1">
      <c r="A15" s="130"/>
      <c r="B15" s="130">
        <v>67</v>
      </c>
      <c r="C15" s="127" t="s">
        <v>23</v>
      </c>
      <c r="D15" s="128">
        <v>82325.59</v>
      </c>
      <c r="E15" s="128">
        <v>106032.46</v>
      </c>
      <c r="F15" s="129">
        <f t="shared" si="1"/>
        <v>-3940.070000000007</v>
      </c>
      <c r="G15" s="128">
        <v>102092.39</v>
      </c>
      <c r="H15" s="139">
        <f t="shared" si="2"/>
        <v>124.01051726443745</v>
      </c>
      <c r="I15" s="140">
        <f t="shared" si="3"/>
        <v>96.284090739760259</v>
      </c>
      <c r="J15" s="119"/>
      <c r="K15" s="119"/>
      <c r="L15" s="119"/>
    </row>
    <row r="16" spans="1:12">
      <c r="A16" s="132"/>
      <c r="B16" s="132"/>
      <c r="C16" s="132"/>
      <c r="D16" s="133"/>
      <c r="E16" s="133"/>
      <c r="F16" s="133"/>
      <c r="G16" s="119"/>
      <c r="H16" s="119"/>
      <c r="I16" s="119"/>
      <c r="J16" s="119"/>
      <c r="K16" s="119"/>
      <c r="L16" s="119"/>
    </row>
    <row r="17" spans="1:12" ht="15" thickBot="1">
      <c r="A17" s="132"/>
      <c r="B17" s="132"/>
      <c r="C17" s="132"/>
      <c r="D17" s="133"/>
      <c r="E17" s="133"/>
      <c r="F17" s="133"/>
      <c r="G17" s="119"/>
      <c r="H17" s="119"/>
      <c r="I17" s="119"/>
      <c r="J17" s="119"/>
      <c r="K17" s="119"/>
      <c r="L17" s="119"/>
    </row>
    <row r="18" spans="1:12" ht="16.2" customHeight="1" thickBot="1">
      <c r="A18" s="223" t="s">
        <v>217</v>
      </c>
      <c r="B18" s="223"/>
      <c r="C18" s="223"/>
      <c r="D18" s="223"/>
      <c r="E18" s="223"/>
      <c r="F18" s="223"/>
      <c r="G18" s="224"/>
      <c r="H18" s="224"/>
      <c r="I18" s="224"/>
      <c r="J18" s="119"/>
      <c r="K18" s="119"/>
      <c r="L18" s="119"/>
    </row>
    <row r="19" spans="1:12" ht="30" customHeight="1" thickBot="1">
      <c r="A19" s="216">
        <v>1</v>
      </c>
      <c r="B19" s="217"/>
      <c r="C19" s="217"/>
      <c r="D19" s="118">
        <v>2</v>
      </c>
      <c r="E19" s="118">
        <v>3</v>
      </c>
      <c r="F19" s="118">
        <v>4</v>
      </c>
      <c r="G19" s="118">
        <v>5</v>
      </c>
      <c r="H19" s="118" t="s">
        <v>186</v>
      </c>
      <c r="I19" s="118" t="s">
        <v>187</v>
      </c>
      <c r="J19" s="119"/>
      <c r="K19" s="119"/>
      <c r="L19" s="119"/>
    </row>
    <row r="20" spans="1:12" ht="27" thickBot="1">
      <c r="A20" s="120" t="s">
        <v>5</v>
      </c>
      <c r="B20" s="120" t="s">
        <v>6</v>
      </c>
      <c r="C20" s="120" t="s">
        <v>214</v>
      </c>
      <c r="D20" s="121" t="s">
        <v>174</v>
      </c>
      <c r="E20" s="121" t="s">
        <v>170</v>
      </c>
      <c r="F20" s="121" t="s">
        <v>172</v>
      </c>
      <c r="G20" s="121" t="s">
        <v>183</v>
      </c>
      <c r="H20" s="121" t="s">
        <v>185</v>
      </c>
      <c r="I20" s="121" t="s">
        <v>185</v>
      </c>
      <c r="J20" s="119"/>
      <c r="K20" s="119"/>
      <c r="L20" s="119"/>
    </row>
    <row r="21" spans="1:12" ht="30" customHeight="1" thickBot="1">
      <c r="A21" s="120"/>
      <c r="B21" s="120"/>
      <c r="C21" s="123" t="s">
        <v>206</v>
      </c>
      <c r="D21" s="134">
        <f>D22+D27</f>
        <v>783637.59000000008</v>
      </c>
      <c r="E21" s="134">
        <f>E22+E27</f>
        <v>888434.17999999993</v>
      </c>
      <c r="F21" s="134">
        <f>G21-E21</f>
        <v>-1991.1899999998277</v>
      </c>
      <c r="G21" s="134">
        <f>G22+G27</f>
        <v>886442.99000000011</v>
      </c>
      <c r="H21" s="125">
        <f>G21/D21*100</f>
        <v>113.11899803070958</v>
      </c>
      <c r="I21" s="126">
        <f>G21/E21*100</f>
        <v>99.775876475171202</v>
      </c>
      <c r="J21" s="119"/>
      <c r="K21" s="119"/>
      <c r="L21" s="119"/>
    </row>
    <row r="22" spans="1:12" ht="15" thickBot="1">
      <c r="A22" s="122">
        <v>3</v>
      </c>
      <c r="B22" s="122"/>
      <c r="C22" s="122" t="s">
        <v>9</v>
      </c>
      <c r="D22" s="135">
        <f>SUM(D23:D26)</f>
        <v>776273.03</v>
      </c>
      <c r="E22" s="135">
        <f>SUM(E23:E26)</f>
        <v>881434.17999999993</v>
      </c>
      <c r="F22" s="134">
        <f t="shared" ref="F22:F28" si="4">G22-E22</f>
        <v>-5229.9399999998277</v>
      </c>
      <c r="G22" s="135">
        <f>SUM(G23:G26)</f>
        <v>876204.24000000011</v>
      </c>
      <c r="H22" s="125">
        <f t="shared" ref="H22:H28" si="5">G22/D22*100</f>
        <v>112.87320390352863</v>
      </c>
      <c r="I22" s="126">
        <f t="shared" ref="I22:I28" si="6">G22/E22*100</f>
        <v>99.406655639335455</v>
      </c>
      <c r="J22" s="119"/>
      <c r="K22" s="119"/>
      <c r="L22" s="119"/>
    </row>
    <row r="23" spans="1:12" ht="15" thickBot="1">
      <c r="A23" s="136"/>
      <c r="B23" s="127">
        <v>31</v>
      </c>
      <c r="C23" s="127" t="s">
        <v>10</v>
      </c>
      <c r="D23" s="137">
        <f>'POSEBNI DIO'!C25+'POSEBNI DIO'!C32+'POSEBNI DIO'!C36+'POSEBNI DIO'!C98+'POSEBNI DIO'!C107+'POSEBNI DIO'!C111+'POSEBNI DIO'!C130+'POSEBNI DIO'!C139+'POSEBNI DIO'!C145+'POSEBNI DIO'!C151</f>
        <v>667908.77</v>
      </c>
      <c r="E23" s="137">
        <f>'POSEBNI DIO'!D25+'POSEBNI DIO'!D32+'POSEBNI DIO'!D36+'POSEBNI DIO'!D98+'POSEBNI DIO'!D107+'POSEBNI DIO'!D111+'POSEBNI DIO'!D130+'POSEBNI DIO'!D139+'POSEBNI DIO'!D145+'POSEBNI DIO'!D151</f>
        <v>753840.46</v>
      </c>
      <c r="F23" s="137">
        <f>'POSEBNI DIO'!E25+'POSEBNI DIO'!E32+'POSEBNI DIO'!E36+'POSEBNI DIO'!E98+'POSEBNI DIO'!E107+'POSEBNI DIO'!E111+'POSEBNI DIO'!E130+'POSEBNI DIO'!E139+'POSEBNI DIO'!E145+'POSEBNI DIO'!E151</f>
        <v>0</v>
      </c>
      <c r="G23" s="137">
        <f>'POSEBNI DIO'!F25+'POSEBNI DIO'!F32+'POSEBNI DIO'!F36+'POSEBNI DIO'!F98+'POSEBNI DIO'!F107+'POSEBNI DIO'!F111+'POSEBNI DIO'!F130+'POSEBNI DIO'!F139+'POSEBNI DIO'!F145+'POSEBNI DIO'!F151</f>
        <v>753840.46000000008</v>
      </c>
      <c r="H23" s="139">
        <f t="shared" si="5"/>
        <v>112.86578255290765</v>
      </c>
      <c r="I23" s="140">
        <f t="shared" si="6"/>
        <v>100.00000000000003</v>
      </c>
      <c r="J23" s="119"/>
      <c r="K23" s="119"/>
      <c r="L23" s="119"/>
    </row>
    <row r="24" spans="1:12" ht="15" thickBot="1">
      <c r="A24" s="130"/>
      <c r="B24" s="130">
        <v>32</v>
      </c>
      <c r="C24" s="130" t="s">
        <v>17</v>
      </c>
      <c r="D24" s="137">
        <f>'POSEBNI DIO'!C22+'POSEBNI DIO'!C26+'POSEBNI DIO'!C29+'POSEBNI DIO'!C33+'POSEBNI DIO'!C37+'POSEBNI DIO'!C41+'POSEBNI DIO'!C44+'POSEBNI DIO'!C52+'POSEBNI DIO'!C58+'POSEBNI DIO'!C64+'POSEBNI DIO'!C71+'POSEBNI DIO'!C75+'POSEBNI DIO'!C82+'POSEBNI DIO'!C87+'POSEBNI DIO'!C92+'POSEBNI DIO'!C99+'POSEBNI DIO'!C102+'POSEBNI DIO'!C108+'POSEBNI DIO'!C112+'POSEBNI DIO'!C120+'POSEBNI DIO'!C126+'POSEBNI DIO'!C131+'POSEBNI DIO'!C140+'POSEBNI DIO'!C146+'POSEBNI DIO'!C152+'POSEBNI DIO'!C160+'POSEBNI DIO'!C165+'POSEBNI DIO'!C174</f>
        <v>107691.87999999999</v>
      </c>
      <c r="E24" s="137">
        <f>'POSEBNI DIO'!D22+'POSEBNI DIO'!D26+'POSEBNI DIO'!D29+'POSEBNI DIO'!D33+'POSEBNI DIO'!D37+'POSEBNI DIO'!D41+'POSEBNI DIO'!D44+'POSEBNI DIO'!D52+'POSEBNI DIO'!D58+'POSEBNI DIO'!D64+'POSEBNI DIO'!D71+'POSEBNI DIO'!D75+'POSEBNI DIO'!D82+'POSEBNI DIO'!D87+'POSEBNI DIO'!D92+'POSEBNI DIO'!D99+'POSEBNI DIO'!D102+'POSEBNI DIO'!D108+'POSEBNI DIO'!D112+'POSEBNI DIO'!D120+'POSEBNI DIO'!D126+'POSEBNI DIO'!D131+'POSEBNI DIO'!D140+'POSEBNI DIO'!D146+'POSEBNI DIO'!D152+'POSEBNI DIO'!D160+'POSEBNI DIO'!D165+'POSEBNI DIO'!D174</f>
        <v>126799.72</v>
      </c>
      <c r="F24" s="138">
        <f t="shared" si="4"/>
        <v>-5190.9199999999983</v>
      </c>
      <c r="G24" s="137">
        <v>121608.8</v>
      </c>
      <c r="H24" s="139">
        <f t="shared" si="5"/>
        <v>112.92290560811085</v>
      </c>
      <c r="I24" s="140">
        <f t="shared" si="6"/>
        <v>95.906205471116181</v>
      </c>
      <c r="J24" s="119"/>
      <c r="K24" s="119"/>
      <c r="L24" s="119"/>
    </row>
    <row r="25" spans="1:12" ht="15" thickBot="1">
      <c r="A25" s="130"/>
      <c r="B25" s="130">
        <v>34</v>
      </c>
      <c r="C25" s="130" t="s">
        <v>161</v>
      </c>
      <c r="D25" s="137">
        <v>438.4</v>
      </c>
      <c r="E25" s="137">
        <v>560</v>
      </c>
      <c r="F25" s="138">
        <f t="shared" si="4"/>
        <v>-39.019999999999982</v>
      </c>
      <c r="G25" s="137">
        <v>520.98</v>
      </c>
      <c r="H25" s="139">
        <f t="shared" si="5"/>
        <v>118.83667883211679</v>
      </c>
      <c r="I25" s="140">
        <f t="shared" si="6"/>
        <v>93.032142857142858</v>
      </c>
      <c r="J25" s="119"/>
      <c r="K25" s="119"/>
      <c r="L25" s="119"/>
    </row>
    <row r="26" spans="1:12" ht="15" thickBot="1">
      <c r="A26" s="130"/>
      <c r="B26" s="130">
        <v>38</v>
      </c>
      <c r="C26" s="131" t="s">
        <v>42</v>
      </c>
      <c r="D26" s="137">
        <v>233.98</v>
      </c>
      <c r="E26" s="137">
        <v>234</v>
      </c>
      <c r="F26" s="138">
        <f t="shared" si="4"/>
        <v>0</v>
      </c>
      <c r="G26" s="137">
        <v>234</v>
      </c>
      <c r="H26" s="139">
        <f t="shared" si="5"/>
        <v>100.008547739123</v>
      </c>
      <c r="I26" s="140">
        <f t="shared" si="6"/>
        <v>100</v>
      </c>
      <c r="J26" s="119"/>
      <c r="K26" s="119"/>
      <c r="L26" s="119"/>
    </row>
    <row r="27" spans="1:12" ht="15" thickBot="1">
      <c r="A27" s="141">
        <v>4</v>
      </c>
      <c r="B27" s="141"/>
      <c r="C27" s="142" t="s">
        <v>11</v>
      </c>
      <c r="D27" s="135">
        <f>SUM(D28+0)</f>
        <v>7364.56</v>
      </c>
      <c r="E27" s="135">
        <f>SUM(E28+0)</f>
        <v>7000</v>
      </c>
      <c r="F27" s="143">
        <f t="shared" si="4"/>
        <v>3238.75</v>
      </c>
      <c r="G27" s="135">
        <f>SUM(G28+0)</f>
        <v>10238.75</v>
      </c>
      <c r="H27" s="125">
        <f t="shared" si="5"/>
        <v>139.02731459856392</v>
      </c>
      <c r="I27" s="126">
        <f t="shared" si="6"/>
        <v>146.26785714285714</v>
      </c>
      <c r="J27" s="119"/>
      <c r="K27" s="119"/>
      <c r="L27" s="119"/>
    </row>
    <row r="28" spans="1:12" ht="15" thickBot="1">
      <c r="A28" s="127"/>
      <c r="B28" s="127">
        <v>42</v>
      </c>
      <c r="C28" s="144" t="s">
        <v>162</v>
      </c>
      <c r="D28" s="137">
        <v>7364.56</v>
      </c>
      <c r="E28" s="137">
        <v>7000</v>
      </c>
      <c r="F28" s="138">
        <f t="shared" si="4"/>
        <v>3238.75</v>
      </c>
      <c r="G28" s="137">
        <v>10238.75</v>
      </c>
      <c r="H28" s="139">
        <f t="shared" si="5"/>
        <v>139.02731459856392</v>
      </c>
      <c r="I28" s="140">
        <f t="shared" si="6"/>
        <v>146.26785714285714</v>
      </c>
    </row>
    <row r="29" spans="1:12" ht="30" customHeight="1">
      <c r="A29" s="12"/>
      <c r="B29" s="12"/>
      <c r="C29" s="12"/>
      <c r="D29" s="12"/>
      <c r="E29" s="12"/>
      <c r="F29" s="12"/>
      <c r="G29" s="12"/>
      <c r="H29" s="117"/>
      <c r="I29" s="117"/>
    </row>
    <row r="30" spans="1:12" ht="30" customHeight="1">
      <c r="A30" s="12"/>
      <c r="B30" s="12"/>
      <c r="C30" s="12"/>
      <c r="D30" s="12"/>
      <c r="E30" s="12"/>
      <c r="F30" s="12"/>
      <c r="G30" s="12"/>
      <c r="H30" s="12"/>
      <c r="I30" s="12"/>
    </row>
    <row r="31" spans="1:12" ht="30" customHeight="1">
      <c r="A31" s="12"/>
      <c r="B31" s="12"/>
      <c r="C31" s="12"/>
      <c r="D31" s="12"/>
      <c r="E31" s="12"/>
      <c r="F31" s="12"/>
      <c r="G31" s="12"/>
      <c r="H31" s="12"/>
      <c r="I31" s="12"/>
    </row>
    <row r="32" spans="1:12" ht="30" customHeight="1">
      <c r="A32" s="12"/>
      <c r="B32" s="12"/>
      <c r="C32" s="12"/>
      <c r="D32" s="12"/>
      <c r="E32" s="12"/>
      <c r="F32" s="12"/>
      <c r="G32" s="12"/>
      <c r="H32" s="12"/>
      <c r="I32" s="12"/>
    </row>
    <row r="33" spans="1:8" ht="30" customHeight="1">
      <c r="A33" s="50"/>
      <c r="B33" s="50"/>
      <c r="C33" s="50"/>
      <c r="D33" s="50"/>
      <c r="E33" s="50"/>
      <c r="F33" s="50"/>
      <c r="G33" s="50"/>
      <c r="H33" s="50"/>
    </row>
    <row r="34" spans="1:8" ht="30" customHeight="1">
      <c r="A34" s="50"/>
      <c r="B34" s="50"/>
      <c r="C34" s="50"/>
      <c r="D34" s="50"/>
      <c r="E34" s="50"/>
      <c r="F34" s="50"/>
      <c r="G34" s="50"/>
      <c r="H34" s="50"/>
    </row>
  </sheetData>
  <mergeCells count="10">
    <mergeCell ref="A19:C19"/>
    <mergeCell ref="A1:I1"/>
    <mergeCell ref="A2:I2"/>
    <mergeCell ref="A3:I3"/>
    <mergeCell ref="A5:I5"/>
    <mergeCell ref="A7:I7"/>
    <mergeCell ref="A18:I18"/>
    <mergeCell ref="A4:I4"/>
    <mergeCell ref="A6:I6"/>
    <mergeCell ref="A8:C8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1" fitToHeight="0" orientation="landscape" r:id="rId1"/>
  <ignoredErrors>
    <ignoredError sqref="F10 F21:F23 F24:F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1"/>
  <sheetViews>
    <sheetView workbookViewId="0">
      <selection activeCell="K30" sqref="K30"/>
    </sheetView>
  </sheetViews>
  <sheetFormatPr defaultRowHeight="14.4"/>
  <cols>
    <col min="1" max="1" width="8.88671875" customWidth="1"/>
    <col min="2" max="2" width="6.21875" customWidth="1"/>
    <col min="3" max="3" width="47.5546875" bestFit="1" customWidth="1"/>
    <col min="4" max="4" width="14.88671875" customWidth="1"/>
    <col min="5" max="5" width="15.77734375" customWidth="1"/>
    <col min="6" max="6" width="12.77734375" bestFit="1" customWidth="1"/>
    <col min="7" max="7" width="14.109375" bestFit="1" customWidth="1"/>
    <col min="8" max="8" width="11.6640625" bestFit="1" customWidth="1"/>
    <col min="9" max="9" width="8.21875" bestFit="1" customWidth="1"/>
    <col min="10" max="10" width="15.77734375" customWidth="1"/>
    <col min="11" max="11" width="9.44140625" bestFit="1" customWidth="1"/>
    <col min="12" max="12" width="10.109375" customWidth="1"/>
  </cols>
  <sheetData>
    <row r="1" spans="1:18" ht="16.2" thickBot="1">
      <c r="A1" s="228" t="s">
        <v>152</v>
      </c>
      <c r="B1" s="219"/>
      <c r="C1" s="219"/>
      <c r="D1" s="219"/>
      <c r="E1" s="219"/>
      <c r="F1" s="219"/>
      <c r="G1" s="219"/>
      <c r="H1" s="219"/>
      <c r="I1" s="231"/>
      <c r="J1" s="74"/>
      <c r="K1" s="75"/>
      <c r="L1" s="75"/>
      <c r="M1" s="75"/>
      <c r="N1" s="75"/>
      <c r="O1" s="75"/>
      <c r="P1" s="75"/>
      <c r="Q1" s="75"/>
      <c r="R1" s="75"/>
    </row>
    <row r="2" spans="1:18" ht="18" customHeight="1" thickBot="1">
      <c r="A2" s="228" t="s">
        <v>159</v>
      </c>
      <c r="B2" s="220"/>
      <c r="C2" s="220"/>
      <c r="D2" s="220"/>
      <c r="E2" s="220"/>
      <c r="F2" s="220"/>
      <c r="G2" s="220"/>
      <c r="H2" s="220"/>
      <c r="I2" s="224"/>
      <c r="J2" s="76"/>
      <c r="K2" s="75"/>
      <c r="L2" s="75"/>
      <c r="M2" s="75"/>
      <c r="N2" s="75"/>
      <c r="O2" s="75"/>
      <c r="P2" s="75"/>
      <c r="Q2" s="75"/>
      <c r="R2" s="75"/>
    </row>
    <row r="3" spans="1:18" ht="15.75" customHeight="1" thickBot="1">
      <c r="A3" s="228" t="s">
        <v>16</v>
      </c>
      <c r="B3" s="219"/>
      <c r="C3" s="219"/>
      <c r="D3" s="219"/>
      <c r="E3" s="219"/>
      <c r="F3" s="219"/>
      <c r="G3" s="219"/>
      <c r="H3" s="219"/>
      <c r="I3" s="231"/>
      <c r="J3" s="74"/>
      <c r="K3" s="75"/>
      <c r="L3" s="75"/>
      <c r="M3" s="75"/>
      <c r="N3" s="75"/>
      <c r="O3" s="75"/>
      <c r="P3" s="75"/>
      <c r="Q3" s="75"/>
      <c r="R3" s="75"/>
    </row>
    <row r="4" spans="1:18" ht="16.2" thickBot="1">
      <c r="A4" s="229"/>
      <c r="B4" s="233"/>
      <c r="C4" s="233"/>
      <c r="D4" s="233"/>
      <c r="E4" s="233"/>
      <c r="F4" s="233"/>
      <c r="G4" s="233"/>
      <c r="H4" s="233"/>
      <c r="I4" s="224"/>
      <c r="J4" s="76"/>
      <c r="K4" s="75"/>
      <c r="L4" s="75"/>
      <c r="M4" s="75"/>
      <c r="N4" s="75"/>
      <c r="O4" s="75"/>
      <c r="P4" s="75"/>
      <c r="Q4" s="75"/>
      <c r="R4" s="75"/>
    </row>
    <row r="5" spans="1:18" ht="18" customHeight="1" thickBot="1">
      <c r="A5" s="228" t="s">
        <v>191</v>
      </c>
      <c r="B5" s="220"/>
      <c r="C5" s="220"/>
      <c r="D5" s="220"/>
      <c r="E5" s="220"/>
      <c r="F5" s="220"/>
      <c r="G5" s="220"/>
      <c r="H5" s="220"/>
      <c r="I5" s="224"/>
      <c r="J5" s="76"/>
      <c r="K5" s="75"/>
      <c r="L5" s="75"/>
      <c r="M5" s="75"/>
      <c r="N5" s="75"/>
      <c r="O5" s="75"/>
      <c r="P5" s="75"/>
      <c r="Q5" s="75"/>
      <c r="R5" s="75"/>
    </row>
    <row r="6" spans="1:18" ht="16.2" thickBot="1">
      <c r="A6" s="229"/>
      <c r="B6" s="230"/>
      <c r="C6" s="230"/>
      <c r="D6" s="230"/>
      <c r="E6" s="230"/>
      <c r="F6" s="230"/>
      <c r="G6" s="230"/>
      <c r="H6" s="230"/>
      <c r="I6" s="231"/>
      <c r="J6" s="74"/>
      <c r="K6" s="75"/>
      <c r="L6" s="75"/>
      <c r="M6" s="75"/>
      <c r="N6" s="75"/>
      <c r="O6" s="75"/>
      <c r="P6" s="75"/>
      <c r="Q6" s="75"/>
      <c r="R6" s="75"/>
    </row>
    <row r="7" spans="1:18" ht="15.75" customHeight="1" thickBot="1">
      <c r="A7" s="228" t="s">
        <v>192</v>
      </c>
      <c r="B7" s="220"/>
      <c r="C7" s="220"/>
      <c r="D7" s="220"/>
      <c r="E7" s="220"/>
      <c r="F7" s="220"/>
      <c r="G7" s="220"/>
      <c r="H7" s="220"/>
      <c r="I7" s="224"/>
      <c r="J7" s="76"/>
      <c r="K7" s="75"/>
      <c r="L7" s="75"/>
      <c r="M7" s="75"/>
      <c r="N7" s="75"/>
      <c r="O7" s="75"/>
      <c r="P7" s="75"/>
      <c r="Q7" s="75"/>
      <c r="R7" s="75"/>
    </row>
    <row r="8" spans="1:18" ht="15" thickBot="1">
      <c r="A8" s="232">
        <v>1</v>
      </c>
      <c r="B8" s="224"/>
      <c r="C8" s="224"/>
      <c r="D8" s="55">
        <v>2</v>
      </c>
      <c r="E8" s="55">
        <v>3</v>
      </c>
      <c r="F8" s="55">
        <v>4</v>
      </c>
      <c r="G8" s="55">
        <v>5</v>
      </c>
      <c r="H8" s="55" t="s">
        <v>186</v>
      </c>
      <c r="I8" s="55" t="s">
        <v>187</v>
      </c>
      <c r="L8" s="172"/>
    </row>
    <row r="9" spans="1:18" ht="29.4" thickBot="1">
      <c r="A9" s="235" t="s">
        <v>193</v>
      </c>
      <c r="B9" s="235"/>
      <c r="C9" s="87" t="s">
        <v>196</v>
      </c>
      <c r="D9" s="88" t="s">
        <v>174</v>
      </c>
      <c r="E9" s="88" t="s">
        <v>170</v>
      </c>
      <c r="F9" s="88" t="s">
        <v>172</v>
      </c>
      <c r="G9" s="88" t="s">
        <v>183</v>
      </c>
      <c r="H9" s="88" t="s">
        <v>185</v>
      </c>
      <c r="I9" s="88" t="s">
        <v>185</v>
      </c>
      <c r="J9" s="12"/>
    </row>
    <row r="10" spans="1:18" ht="15" thickBot="1">
      <c r="A10" s="234" t="s">
        <v>205</v>
      </c>
      <c r="B10" s="234"/>
      <c r="C10" s="234"/>
      <c r="D10" s="91">
        <f>SUM(D11+D13+D15+D19+D23)</f>
        <v>779663.13000000012</v>
      </c>
      <c r="E10" s="91">
        <f t="shared" ref="E10" si="0">SUM(E11+E13+E15+E19+E23)</f>
        <v>888434.17999999993</v>
      </c>
      <c r="F10" s="91">
        <f>G10-E10</f>
        <v>-2444.2299999999814</v>
      </c>
      <c r="G10" s="91">
        <f t="shared" ref="G10" si="1">SUM(G11+G13+G15+G19+G23)</f>
        <v>885989.95</v>
      </c>
      <c r="H10" s="111">
        <f>G10/D10*100</f>
        <v>113.63753343062403</v>
      </c>
      <c r="I10" s="112">
        <f>G10/E10*100</f>
        <v>99.72488338978583</v>
      </c>
    </row>
    <row r="11" spans="1:18" ht="13.95" customHeight="1" thickBot="1">
      <c r="A11" s="77">
        <v>1</v>
      </c>
      <c r="B11" s="42"/>
      <c r="C11" s="46" t="s">
        <v>8</v>
      </c>
      <c r="D11" s="41">
        <f>D12+0</f>
        <v>16868.490000000002</v>
      </c>
      <c r="E11" s="41">
        <f t="shared" ref="E11:G11" si="2">E12+0</f>
        <v>33944.639999999999</v>
      </c>
      <c r="F11" s="89">
        <f t="shared" ref="F11:F24" si="3">G11-E11</f>
        <v>774</v>
      </c>
      <c r="G11" s="89">
        <f t="shared" si="2"/>
        <v>34718.639999999999</v>
      </c>
      <c r="H11" s="113">
        <f t="shared" ref="H11:H24" si="4">G11/D11*100</f>
        <v>205.81948947416157</v>
      </c>
      <c r="I11" s="114">
        <f t="shared" ref="I11:I24" si="5">G11/E11*100</f>
        <v>102.28018326310134</v>
      </c>
    </row>
    <row r="12" spans="1:18" ht="13.95" customHeight="1" thickBot="1">
      <c r="A12" s="78"/>
      <c r="B12" s="79" t="s">
        <v>197</v>
      </c>
      <c r="C12" s="44" t="s">
        <v>8</v>
      </c>
      <c r="D12" s="45">
        <v>16868.490000000002</v>
      </c>
      <c r="E12" s="37">
        <v>33944.639999999999</v>
      </c>
      <c r="F12" s="90">
        <f t="shared" si="3"/>
        <v>774</v>
      </c>
      <c r="G12" s="90">
        <v>34718.639999999999</v>
      </c>
      <c r="H12" s="115">
        <f t="shared" si="4"/>
        <v>205.81948947416157</v>
      </c>
      <c r="I12" s="114">
        <f t="shared" si="5"/>
        <v>102.28018326310134</v>
      </c>
    </row>
    <row r="13" spans="1:18" ht="13.95" customHeight="1" thickBot="1">
      <c r="A13" s="80">
        <v>3</v>
      </c>
      <c r="B13" s="78"/>
      <c r="C13" s="39" t="s">
        <v>33</v>
      </c>
      <c r="D13" s="51">
        <f>SUM(D14:D14)</f>
        <v>275.77999999999997</v>
      </c>
      <c r="E13" s="51">
        <f>SUM(E14:E14)</f>
        <v>2510</v>
      </c>
      <c r="F13" s="89">
        <f t="shared" si="3"/>
        <v>0</v>
      </c>
      <c r="G13" s="92">
        <f>SUM(G14:G14)</f>
        <v>2510</v>
      </c>
      <c r="H13" s="113">
        <f t="shared" si="4"/>
        <v>910.14576836608899</v>
      </c>
      <c r="I13" s="114">
        <f t="shared" si="5"/>
        <v>100</v>
      </c>
    </row>
    <row r="14" spans="1:18" ht="13.95" customHeight="1" thickBot="1">
      <c r="A14" s="78"/>
      <c r="B14" s="81" t="s">
        <v>198</v>
      </c>
      <c r="C14" s="42" t="s">
        <v>33</v>
      </c>
      <c r="D14" s="43">
        <v>275.77999999999997</v>
      </c>
      <c r="E14" s="37">
        <v>2510</v>
      </c>
      <c r="F14" s="90">
        <f t="shared" si="3"/>
        <v>0</v>
      </c>
      <c r="G14" s="90">
        <v>2510</v>
      </c>
      <c r="H14" s="115">
        <f t="shared" si="4"/>
        <v>910.14576836608899</v>
      </c>
      <c r="I14" s="114">
        <f t="shared" si="5"/>
        <v>100</v>
      </c>
    </row>
    <row r="15" spans="1:18" s="3" customFormat="1" ht="13.95" customHeight="1" thickBot="1">
      <c r="A15" s="80">
        <v>4</v>
      </c>
      <c r="B15" s="81"/>
      <c r="C15" s="46" t="s">
        <v>120</v>
      </c>
      <c r="D15" s="40">
        <f>SUM(D16:D18)</f>
        <v>66712.28</v>
      </c>
      <c r="E15" s="40">
        <f t="shared" ref="E15" si="6">SUM(E16:E18)</f>
        <v>75087.820000000007</v>
      </c>
      <c r="F15" s="89">
        <f t="shared" si="3"/>
        <v>-4714.070000000007</v>
      </c>
      <c r="G15" s="93">
        <f t="shared" ref="G15" si="7">SUM(G16:G18)</f>
        <v>70373.75</v>
      </c>
      <c r="H15" s="113">
        <f t="shared" si="4"/>
        <v>105.48844980264502</v>
      </c>
      <c r="I15" s="114">
        <f t="shared" si="5"/>
        <v>93.721924541157264</v>
      </c>
    </row>
    <row r="16" spans="1:18" ht="13.95" customHeight="1" thickBot="1">
      <c r="A16" s="82"/>
      <c r="B16" s="79" t="s">
        <v>199</v>
      </c>
      <c r="C16" s="44" t="s">
        <v>40</v>
      </c>
      <c r="D16" s="45">
        <v>65457.1</v>
      </c>
      <c r="E16" s="37">
        <v>72087.820000000007</v>
      </c>
      <c r="F16" s="90">
        <f t="shared" si="3"/>
        <v>-4714.070000000007</v>
      </c>
      <c r="G16" s="90">
        <v>67373.75</v>
      </c>
      <c r="H16" s="115">
        <f t="shared" si="4"/>
        <v>102.92810100050262</v>
      </c>
      <c r="I16" s="114">
        <f t="shared" si="5"/>
        <v>93.460656737851139</v>
      </c>
    </row>
    <row r="17" spans="1:11" s="3" customFormat="1" ht="13.95" customHeight="1" thickBot="1">
      <c r="A17" s="78"/>
      <c r="B17" s="79" t="s">
        <v>200</v>
      </c>
      <c r="C17" s="47" t="s">
        <v>30</v>
      </c>
      <c r="D17" s="48">
        <v>1255.18</v>
      </c>
      <c r="E17" s="37">
        <v>3000</v>
      </c>
      <c r="F17" s="90">
        <f t="shared" si="3"/>
        <v>0</v>
      </c>
      <c r="G17" s="90">
        <v>3000</v>
      </c>
      <c r="H17" s="115">
        <f t="shared" si="4"/>
        <v>239.00954444780828</v>
      </c>
      <c r="I17" s="114">
        <f t="shared" si="5"/>
        <v>100</v>
      </c>
    </row>
    <row r="18" spans="1:11" ht="13.95" customHeight="1" thickBot="1">
      <c r="A18" s="78"/>
      <c r="B18" s="79" t="s">
        <v>201</v>
      </c>
      <c r="C18" s="83" t="s">
        <v>202</v>
      </c>
      <c r="D18" s="48">
        <v>0</v>
      </c>
      <c r="E18" s="37">
        <v>0</v>
      </c>
      <c r="F18" s="90">
        <f t="shared" si="3"/>
        <v>0</v>
      </c>
      <c r="G18" s="90">
        <v>0</v>
      </c>
      <c r="H18" s="115" t="e">
        <f t="shared" si="4"/>
        <v>#DIV/0!</v>
      </c>
      <c r="I18" s="114" t="e">
        <f t="shared" si="5"/>
        <v>#DIV/0!</v>
      </c>
    </row>
    <row r="19" spans="1:11" ht="13.95" customHeight="1" thickBot="1">
      <c r="A19" s="80">
        <v>5</v>
      </c>
      <c r="B19" s="79"/>
      <c r="C19" s="84" t="s">
        <v>203</v>
      </c>
      <c r="D19" s="85">
        <f>SUM(D20:D22)</f>
        <v>694131.58000000007</v>
      </c>
      <c r="E19" s="85">
        <f>SUM(E20:E22)</f>
        <v>776891.72</v>
      </c>
      <c r="F19" s="89">
        <f t="shared" si="3"/>
        <v>1495.8399999999674</v>
      </c>
      <c r="G19" s="94">
        <f>SUM(G20:G22)</f>
        <v>778387.55999999994</v>
      </c>
      <c r="H19" s="113">
        <f t="shared" si="4"/>
        <v>112.13832973857778</v>
      </c>
      <c r="I19" s="114">
        <f t="shared" si="5"/>
        <v>100.19254163244267</v>
      </c>
    </row>
    <row r="20" spans="1:11" s="3" customFormat="1" ht="13.95" customHeight="1" thickBot="1">
      <c r="A20" s="78"/>
      <c r="B20" s="79" t="s">
        <v>145</v>
      </c>
      <c r="C20" s="47" t="s">
        <v>126</v>
      </c>
      <c r="D20" s="48">
        <v>2375.44</v>
      </c>
      <c r="E20" s="37">
        <v>3789.02</v>
      </c>
      <c r="F20" s="90">
        <f t="shared" si="3"/>
        <v>0</v>
      </c>
      <c r="G20" s="90">
        <v>3789.02</v>
      </c>
      <c r="H20" s="115">
        <f t="shared" si="4"/>
        <v>159.50813323005423</v>
      </c>
      <c r="I20" s="114">
        <f t="shared" si="5"/>
        <v>100</v>
      </c>
    </row>
    <row r="21" spans="1:11" s="3" customFormat="1" ht="13.95" customHeight="1" thickBot="1">
      <c r="A21" s="78"/>
      <c r="B21" s="79" t="s">
        <v>37</v>
      </c>
      <c r="C21" s="44" t="s">
        <v>38</v>
      </c>
      <c r="D21" s="45">
        <v>13460.74</v>
      </c>
      <c r="E21" s="37">
        <v>21471.1</v>
      </c>
      <c r="F21" s="90">
        <f t="shared" si="3"/>
        <v>0</v>
      </c>
      <c r="G21" s="90">
        <v>21471.1</v>
      </c>
      <c r="H21" s="115">
        <f t="shared" si="4"/>
        <v>159.509061166028</v>
      </c>
      <c r="I21" s="114">
        <f t="shared" si="5"/>
        <v>100</v>
      </c>
    </row>
    <row r="22" spans="1:11" ht="13.95" customHeight="1" thickBot="1">
      <c r="A22" s="78"/>
      <c r="B22" s="79" t="s">
        <v>25</v>
      </c>
      <c r="C22" s="44" t="s">
        <v>26</v>
      </c>
      <c r="D22" s="45">
        <v>678295.4</v>
      </c>
      <c r="E22" s="37">
        <v>751631.6</v>
      </c>
      <c r="F22" s="90">
        <f t="shared" si="3"/>
        <v>1495.8399999999674</v>
      </c>
      <c r="G22" s="90">
        <v>753127.44</v>
      </c>
      <c r="H22" s="115">
        <f t="shared" si="4"/>
        <v>111.0323673137102</v>
      </c>
      <c r="I22" s="114">
        <f t="shared" si="5"/>
        <v>100.19901238851585</v>
      </c>
      <c r="K22" s="172"/>
    </row>
    <row r="23" spans="1:11" ht="13.95" customHeight="1" thickBot="1">
      <c r="A23" s="80">
        <v>6</v>
      </c>
      <c r="B23" s="79"/>
      <c r="C23" s="46" t="s">
        <v>204</v>
      </c>
      <c r="D23" s="51">
        <f>D24+0</f>
        <v>1675</v>
      </c>
      <c r="E23" s="51">
        <f t="shared" ref="E23:G23" si="8">E24+0</f>
        <v>0</v>
      </c>
      <c r="F23" s="89">
        <f t="shared" si="3"/>
        <v>0</v>
      </c>
      <c r="G23" s="92">
        <f t="shared" si="8"/>
        <v>0</v>
      </c>
      <c r="H23" s="113">
        <f t="shared" si="4"/>
        <v>0</v>
      </c>
      <c r="I23" s="114" t="e">
        <f t="shared" si="5"/>
        <v>#DIV/0!</v>
      </c>
    </row>
    <row r="24" spans="1:11" ht="13.95" customHeight="1" thickBot="1">
      <c r="A24" s="86"/>
      <c r="B24" s="81" t="s">
        <v>34</v>
      </c>
      <c r="C24" s="42" t="s">
        <v>35</v>
      </c>
      <c r="D24" s="43">
        <v>1675</v>
      </c>
      <c r="E24" s="37">
        <v>0</v>
      </c>
      <c r="F24" s="90">
        <f t="shared" si="3"/>
        <v>0</v>
      </c>
      <c r="G24" s="90">
        <v>0</v>
      </c>
      <c r="H24" s="115">
        <f t="shared" si="4"/>
        <v>0</v>
      </c>
      <c r="I24" s="114" t="e">
        <f t="shared" si="5"/>
        <v>#DIV/0!</v>
      </c>
    </row>
    <row r="25" spans="1:11" ht="13.95" customHeight="1">
      <c r="A25" s="29"/>
      <c r="B25" s="12"/>
      <c r="C25" s="12"/>
      <c r="D25" s="12"/>
      <c r="E25" s="12"/>
      <c r="F25" s="12"/>
      <c r="G25" s="12"/>
      <c r="H25" s="49"/>
      <c r="I25" s="38"/>
      <c r="J25" s="12"/>
    </row>
    <row r="26" spans="1:11" ht="13.95" customHeight="1" thickBot="1">
      <c r="A26" s="29"/>
      <c r="B26" s="73"/>
      <c r="C26" s="73"/>
      <c r="D26" s="73"/>
      <c r="E26" s="73"/>
      <c r="F26" s="73"/>
      <c r="G26" s="73"/>
      <c r="H26" s="12"/>
      <c r="I26" s="49"/>
      <c r="J26" s="12"/>
    </row>
    <row r="27" spans="1:11" ht="13.95" customHeight="1" thickBot="1">
      <c r="A27" s="228" t="s">
        <v>194</v>
      </c>
      <c r="B27" s="220"/>
      <c r="C27" s="220"/>
      <c r="D27" s="220"/>
      <c r="E27" s="220"/>
      <c r="F27" s="220"/>
      <c r="G27" s="220"/>
      <c r="H27" s="220"/>
      <c r="I27" s="224"/>
      <c r="J27" s="12"/>
    </row>
    <row r="28" spans="1:11" ht="13.95" customHeight="1" thickBot="1">
      <c r="A28" s="232">
        <v>1</v>
      </c>
      <c r="B28" s="224"/>
      <c r="C28" s="224"/>
      <c r="D28" s="55">
        <v>2</v>
      </c>
      <c r="E28" s="55">
        <v>3</v>
      </c>
      <c r="F28" s="55">
        <v>4</v>
      </c>
      <c r="G28" s="55">
        <v>5</v>
      </c>
      <c r="H28" s="55" t="s">
        <v>186</v>
      </c>
      <c r="I28" s="55" t="s">
        <v>187</v>
      </c>
    </row>
    <row r="29" spans="1:11" ht="29.4" thickBot="1">
      <c r="A29" s="235" t="s">
        <v>193</v>
      </c>
      <c r="B29" s="235"/>
      <c r="C29" s="87" t="s">
        <v>196</v>
      </c>
      <c r="D29" s="88" t="s">
        <v>174</v>
      </c>
      <c r="E29" s="88" t="s">
        <v>170</v>
      </c>
      <c r="F29" s="88" t="s">
        <v>172</v>
      </c>
      <c r="G29" s="88" t="s">
        <v>183</v>
      </c>
      <c r="H29" s="88" t="s">
        <v>185</v>
      </c>
      <c r="I29" s="88" t="s">
        <v>185</v>
      </c>
    </row>
    <row r="30" spans="1:11" ht="13.95" customHeight="1" thickBot="1">
      <c r="A30" s="234" t="s">
        <v>206</v>
      </c>
      <c r="B30" s="234"/>
      <c r="C30" s="234"/>
      <c r="D30" s="91">
        <f>SUM(D31+D33+D36+D40+D45)</f>
        <v>783639.19000000006</v>
      </c>
      <c r="E30" s="91">
        <f>SUM(E31+E33+E36+E40+E45)</f>
        <v>888434.17999999993</v>
      </c>
      <c r="F30" s="91">
        <f>G30-E30</f>
        <v>-1991.1899999999441</v>
      </c>
      <c r="G30" s="91">
        <f>SUM(G31+G33+G36+G40+G45)</f>
        <v>886442.99</v>
      </c>
      <c r="H30" s="111">
        <f>G30/D30*100</f>
        <v>113.11876706931923</v>
      </c>
      <c r="I30" s="112">
        <f>G30/E30*100</f>
        <v>99.775876475171188</v>
      </c>
    </row>
    <row r="31" spans="1:11" ht="13.95" customHeight="1" thickBot="1">
      <c r="A31" s="77">
        <v>1</v>
      </c>
      <c r="B31" s="42"/>
      <c r="C31" s="46" t="s">
        <v>8</v>
      </c>
      <c r="D31" s="41">
        <f>D32+0</f>
        <v>21155.649999999998</v>
      </c>
      <c r="E31" s="41">
        <f t="shared" ref="E31:G31" si="9">E32+0</f>
        <v>33944.639999999999</v>
      </c>
      <c r="F31" s="89">
        <f t="shared" ref="F31:F46" si="10">G31-E31</f>
        <v>774</v>
      </c>
      <c r="G31" s="89">
        <f t="shared" si="9"/>
        <v>34718.639999999999</v>
      </c>
      <c r="H31" s="113">
        <f t="shared" ref="H31:H34" si="11">G31/D31*100</f>
        <v>164.11048585129743</v>
      </c>
      <c r="I31" s="114">
        <f t="shared" ref="I31:I34" si="12">G31/E31*100</f>
        <v>102.28018326310134</v>
      </c>
    </row>
    <row r="32" spans="1:11" ht="13.95" customHeight="1" thickBot="1">
      <c r="A32" s="78"/>
      <c r="B32" s="79" t="s">
        <v>197</v>
      </c>
      <c r="C32" s="44" t="s">
        <v>8</v>
      </c>
      <c r="D32" s="45">
        <f>'POSEBNI DIO'!C8+0</f>
        <v>21155.649999999998</v>
      </c>
      <c r="E32" s="45">
        <f>'POSEBNI DIO'!D8+0</f>
        <v>33944.639999999999</v>
      </c>
      <c r="F32" s="90">
        <f t="shared" si="10"/>
        <v>774</v>
      </c>
      <c r="G32" s="90">
        <v>34718.639999999999</v>
      </c>
      <c r="H32" s="115">
        <f t="shared" si="11"/>
        <v>164.11048585129743</v>
      </c>
      <c r="I32" s="114">
        <f t="shared" si="12"/>
        <v>102.28018326310134</v>
      </c>
    </row>
    <row r="33" spans="1:9" ht="13.95" customHeight="1" thickBot="1">
      <c r="A33" s="80">
        <v>3</v>
      </c>
      <c r="B33" s="78"/>
      <c r="C33" s="39" t="s">
        <v>33</v>
      </c>
      <c r="D33" s="51">
        <f>SUM(D34:D35)</f>
        <v>108.18</v>
      </c>
      <c r="E33" s="51">
        <f>SUM(E34:E34)</f>
        <v>2510</v>
      </c>
      <c r="F33" s="89">
        <f t="shared" si="10"/>
        <v>278.52999999999975</v>
      </c>
      <c r="G33" s="92">
        <f>SUM(G34:G35)</f>
        <v>2788.5299999999997</v>
      </c>
      <c r="H33" s="113">
        <f t="shared" si="11"/>
        <v>2577.6760953965609</v>
      </c>
      <c r="I33" s="114">
        <f t="shared" si="12"/>
        <v>111.09681274900399</v>
      </c>
    </row>
    <row r="34" spans="1:9" ht="13.95" customHeight="1" thickBot="1">
      <c r="A34" s="78"/>
      <c r="B34" s="81" t="s">
        <v>198</v>
      </c>
      <c r="C34" s="42" t="s">
        <v>33</v>
      </c>
      <c r="D34" s="43">
        <f>'POSEBNI DIO'!C9+0</f>
        <v>0</v>
      </c>
      <c r="E34" s="43">
        <f>'POSEBNI DIO'!D9+0</f>
        <v>2510</v>
      </c>
      <c r="F34" s="43">
        <f>'POSEBNI DIO'!E9+0</f>
        <v>0</v>
      </c>
      <c r="G34" s="43">
        <f>'POSEBNI DIO'!F9+0</f>
        <v>2510</v>
      </c>
      <c r="H34" s="115" t="e">
        <f t="shared" si="11"/>
        <v>#DIV/0!</v>
      </c>
      <c r="I34" s="114">
        <f t="shared" si="12"/>
        <v>100</v>
      </c>
    </row>
    <row r="35" spans="1:9" ht="13.95" customHeight="1" thickBot="1">
      <c r="A35" s="78"/>
      <c r="B35" s="81" t="s">
        <v>211</v>
      </c>
      <c r="C35" s="42" t="s">
        <v>212</v>
      </c>
      <c r="D35" s="43">
        <f>'POSEBNI DIO'!C10+0</f>
        <v>108.18</v>
      </c>
      <c r="E35" s="43">
        <f>'POSEBNI DIO'!D10+0</f>
        <v>0</v>
      </c>
      <c r="F35" s="43">
        <f>'POSEBNI DIO'!E10+0</f>
        <v>278.52999999999997</v>
      </c>
      <c r="G35" s="43">
        <f>'POSEBNI DIO'!F10+0</f>
        <v>278.52999999999997</v>
      </c>
      <c r="H35" s="115">
        <f t="shared" ref="H35:H46" si="13">G35/D35*100</f>
        <v>257.46903309299313</v>
      </c>
      <c r="I35" s="114" t="e">
        <f t="shared" ref="I35:I46" si="14">G35/E35*100</f>
        <v>#DIV/0!</v>
      </c>
    </row>
    <row r="36" spans="1:9" ht="15" thickBot="1">
      <c r="A36" s="80">
        <v>4</v>
      </c>
      <c r="B36" s="81"/>
      <c r="C36" s="46" t="s">
        <v>120</v>
      </c>
      <c r="D36" s="40">
        <f>SUM(D37:D39)</f>
        <v>64394.19</v>
      </c>
      <c r="E36" s="40">
        <f t="shared" ref="E36" si="15">SUM(E37:E39)</f>
        <v>75087.820000000007</v>
      </c>
      <c r="F36" s="89">
        <f t="shared" si="10"/>
        <v>-4461.5799999999872</v>
      </c>
      <c r="G36" s="93">
        <f t="shared" ref="G36" si="16">SUM(G37:G39)</f>
        <v>70626.24000000002</v>
      </c>
      <c r="H36" s="113">
        <f t="shared" si="13"/>
        <v>109.67796939444385</v>
      </c>
      <c r="I36" s="116">
        <f t="shared" si="14"/>
        <v>94.058184136921298</v>
      </c>
    </row>
    <row r="37" spans="1:9" ht="15" thickBot="1">
      <c r="A37" s="82"/>
      <c r="B37" s="79" t="s">
        <v>199</v>
      </c>
      <c r="C37" s="44" t="s">
        <v>40</v>
      </c>
      <c r="D37" s="45">
        <f>'POSEBNI DIO'!C67+0</f>
        <v>62651.01</v>
      </c>
      <c r="E37" s="45">
        <f>'POSEBNI DIO'!D67+0</f>
        <v>72087.820000000007</v>
      </c>
      <c r="F37" s="45">
        <f>'POSEBNI DIO'!E67+0</f>
        <v>-4714.0700000000006</v>
      </c>
      <c r="G37" s="45">
        <f>'POSEBNI DIO'!F67+0</f>
        <v>67373.750000000015</v>
      </c>
      <c r="H37" s="115">
        <f t="shared" si="13"/>
        <v>107.53817057378645</v>
      </c>
      <c r="I37" s="114">
        <f t="shared" si="14"/>
        <v>93.460656737851139</v>
      </c>
    </row>
    <row r="38" spans="1:9" ht="13.95" customHeight="1" thickBot="1">
      <c r="A38" s="78"/>
      <c r="B38" s="79" t="s">
        <v>200</v>
      </c>
      <c r="C38" s="47" t="s">
        <v>30</v>
      </c>
      <c r="D38" s="48">
        <f>'POSEBNI DIO'!C83+0</f>
        <v>1255.18</v>
      </c>
      <c r="E38" s="48">
        <f>'POSEBNI DIO'!D83+0</f>
        <v>3000</v>
      </c>
      <c r="F38" s="48">
        <f>'POSEBNI DIO'!E83+0</f>
        <v>0</v>
      </c>
      <c r="G38" s="48">
        <f>'POSEBNI DIO'!F83+0</f>
        <v>3000</v>
      </c>
      <c r="H38" s="115">
        <f t="shared" si="13"/>
        <v>239.00954444780828</v>
      </c>
      <c r="I38" s="114">
        <f t="shared" si="14"/>
        <v>100</v>
      </c>
    </row>
    <row r="39" spans="1:9" ht="13.95" customHeight="1" thickBot="1">
      <c r="A39" s="78"/>
      <c r="B39" s="79" t="s">
        <v>201</v>
      </c>
      <c r="C39" s="83" t="s">
        <v>202</v>
      </c>
      <c r="D39" s="48">
        <f>'POSEBNI DIO'!C12+0</f>
        <v>488</v>
      </c>
      <c r="E39" s="48">
        <f>'POSEBNI DIO'!D12+0</f>
        <v>0</v>
      </c>
      <c r="F39" s="48">
        <f>'POSEBNI DIO'!E12+0</f>
        <v>252.49</v>
      </c>
      <c r="G39" s="48">
        <f>'POSEBNI DIO'!F12+0</f>
        <v>252.49</v>
      </c>
      <c r="H39" s="115">
        <f t="shared" si="13"/>
        <v>51.739754098360656</v>
      </c>
      <c r="I39" s="114" t="e">
        <f t="shared" si="14"/>
        <v>#DIV/0!</v>
      </c>
    </row>
    <row r="40" spans="1:9" ht="13.95" customHeight="1" thickBot="1">
      <c r="A40" s="80">
        <v>5</v>
      </c>
      <c r="B40" s="79"/>
      <c r="C40" s="84" t="s">
        <v>203</v>
      </c>
      <c r="D40" s="85">
        <f>SUM(D41:D44)</f>
        <v>696306.17</v>
      </c>
      <c r="E40" s="85">
        <f t="shared" ref="E40:G40" si="17">SUM(E41:E44)</f>
        <v>776891.72</v>
      </c>
      <c r="F40" s="85">
        <f t="shared" si="17"/>
        <v>1417.8600000000001</v>
      </c>
      <c r="G40" s="85">
        <f t="shared" si="17"/>
        <v>778309.58</v>
      </c>
      <c r="H40" s="113">
        <f t="shared" si="13"/>
        <v>111.7769184782608</v>
      </c>
      <c r="I40" s="116">
        <f t="shared" si="14"/>
        <v>100.18250419762487</v>
      </c>
    </row>
    <row r="41" spans="1:9" ht="13.95" customHeight="1" thickBot="1">
      <c r="A41" s="78"/>
      <c r="B41" s="79" t="s">
        <v>145</v>
      </c>
      <c r="C41" s="47" t="s">
        <v>126</v>
      </c>
      <c r="D41" s="48">
        <f>'POSEBNI DIO'!C94+0</f>
        <v>1097.26</v>
      </c>
      <c r="E41" s="48">
        <f>'POSEBNI DIO'!D94+0</f>
        <v>3789.02</v>
      </c>
      <c r="F41" s="48">
        <f>'POSEBNI DIO'!E94+0</f>
        <v>-371.52</v>
      </c>
      <c r="G41" s="48">
        <f>'POSEBNI DIO'!F94+0</f>
        <v>3417.5</v>
      </c>
      <c r="H41" s="115">
        <f t="shared" si="13"/>
        <v>311.45763082587536</v>
      </c>
      <c r="I41" s="114">
        <f t="shared" si="14"/>
        <v>90.194826102791751</v>
      </c>
    </row>
    <row r="42" spans="1:9" ht="13.95" customHeight="1" thickBot="1">
      <c r="A42" s="78"/>
      <c r="B42" s="79" t="s">
        <v>37</v>
      </c>
      <c r="C42" s="44" t="s">
        <v>38</v>
      </c>
      <c r="D42" s="45">
        <f>'POSEBNI DIO'!C103+0</f>
        <v>9962.869999999999</v>
      </c>
      <c r="E42" s="45">
        <f>'POSEBNI DIO'!D103+0</f>
        <v>21471.1</v>
      </c>
      <c r="F42" s="45">
        <f>'POSEBNI DIO'!E103+0</f>
        <v>-2105.31</v>
      </c>
      <c r="G42" s="45">
        <f>'POSEBNI DIO'!F103+0</f>
        <v>19365.79</v>
      </c>
      <c r="H42" s="115">
        <f t="shared" si="13"/>
        <v>194.37963157202697</v>
      </c>
      <c r="I42" s="114">
        <f t="shared" si="14"/>
        <v>90.194680291182109</v>
      </c>
    </row>
    <row r="43" spans="1:9" ht="13.95" customHeight="1" thickBot="1">
      <c r="A43" s="78"/>
      <c r="B43" s="79" t="s">
        <v>25</v>
      </c>
      <c r="C43" s="44" t="s">
        <v>26</v>
      </c>
      <c r="D43" s="45">
        <f>'POSEBNI DIO'!C113+0</f>
        <v>680274.70000000007</v>
      </c>
      <c r="E43" s="45">
        <f>'POSEBNI DIO'!D113+0</f>
        <v>751631.6</v>
      </c>
      <c r="F43" s="45">
        <f>'POSEBNI DIO'!E113+0</f>
        <v>452.86</v>
      </c>
      <c r="G43" s="45">
        <f>'POSEBNI DIO'!F113+0</f>
        <v>752084.46</v>
      </c>
      <c r="H43" s="115">
        <f t="shared" si="13"/>
        <v>110.5559945122169</v>
      </c>
      <c r="I43" s="114">
        <f t="shared" si="14"/>
        <v>100.06025026089908</v>
      </c>
    </row>
    <row r="44" spans="1:9" s="3" customFormat="1" ht="13.95" customHeight="1" thickBot="1">
      <c r="A44" s="78"/>
      <c r="B44" s="79" t="s">
        <v>210</v>
      </c>
      <c r="C44" s="44" t="s">
        <v>213</v>
      </c>
      <c r="D44" s="45">
        <f>'POSEBNI DIO'!C14+0</f>
        <v>4971.34</v>
      </c>
      <c r="E44" s="45">
        <f>'POSEBNI DIO'!D14+0</f>
        <v>0</v>
      </c>
      <c r="F44" s="45">
        <f>'POSEBNI DIO'!E14+0</f>
        <v>3441.83</v>
      </c>
      <c r="G44" s="45">
        <f>'POSEBNI DIO'!F14+0</f>
        <v>3441.83</v>
      </c>
      <c r="H44" s="115">
        <f t="shared" si="13"/>
        <v>69.233446113120394</v>
      </c>
      <c r="I44" s="114" t="e">
        <f t="shared" si="14"/>
        <v>#DIV/0!</v>
      </c>
    </row>
    <row r="45" spans="1:9" ht="13.95" customHeight="1" thickBot="1">
      <c r="A45" s="80">
        <v>6</v>
      </c>
      <c r="B45" s="79"/>
      <c r="C45" s="46" t="s">
        <v>204</v>
      </c>
      <c r="D45" s="51">
        <f>D46+0</f>
        <v>1675</v>
      </c>
      <c r="E45" s="51">
        <f t="shared" ref="E45:G45" si="18">E46+0</f>
        <v>0</v>
      </c>
      <c r="F45" s="89">
        <f t="shared" si="10"/>
        <v>0</v>
      </c>
      <c r="G45" s="92">
        <f t="shared" si="18"/>
        <v>0</v>
      </c>
      <c r="H45" s="113">
        <f t="shared" si="13"/>
        <v>0</v>
      </c>
      <c r="I45" s="116" t="e">
        <f t="shared" si="14"/>
        <v>#DIV/0!</v>
      </c>
    </row>
    <row r="46" spans="1:9" ht="13.95" customHeight="1" thickBot="1">
      <c r="A46" s="86"/>
      <c r="B46" s="81" t="s">
        <v>34</v>
      </c>
      <c r="C46" s="42" t="s">
        <v>35</v>
      </c>
      <c r="D46" s="43">
        <v>1675</v>
      </c>
      <c r="E46" s="37">
        <v>0</v>
      </c>
      <c r="F46" s="90">
        <f t="shared" si="10"/>
        <v>0</v>
      </c>
      <c r="G46" s="90">
        <v>0</v>
      </c>
      <c r="H46" s="115">
        <f t="shared" si="13"/>
        <v>0</v>
      </c>
      <c r="I46" s="114" t="e">
        <f t="shared" si="14"/>
        <v>#DIV/0!</v>
      </c>
    </row>
    <row r="47" spans="1:9" ht="13.95" customHeight="1"/>
    <row r="48" spans="1:9" ht="13.95" customHeight="1"/>
    <row r="49" spans="1:9" ht="13.95" customHeight="1"/>
    <row r="50" spans="1:9" ht="13.95" customHeight="1"/>
    <row r="51" spans="1:9" ht="13.95" customHeight="1"/>
    <row r="52" spans="1:9" ht="13.95" customHeight="1"/>
    <row r="53" spans="1:9" ht="13.95" customHeight="1"/>
    <row r="54" spans="1:9" ht="13.95" customHeight="1"/>
    <row r="55" spans="1:9" ht="13.95" customHeight="1"/>
    <row r="56" spans="1:9" s="3" customFormat="1" ht="13.95" customHeight="1">
      <c r="A56"/>
      <c r="B56"/>
      <c r="C56"/>
      <c r="D56"/>
      <c r="E56"/>
      <c r="F56"/>
      <c r="G56"/>
      <c r="H56"/>
      <c r="I56"/>
    </row>
    <row r="57" spans="1:9" ht="13.95" customHeight="1"/>
    <row r="58" spans="1:9" ht="13.95" customHeight="1">
      <c r="A58" s="3"/>
      <c r="B58" s="3"/>
      <c r="C58" s="3"/>
      <c r="D58" s="3"/>
      <c r="E58" s="3"/>
      <c r="F58" s="3"/>
      <c r="G58" s="3"/>
      <c r="H58" s="3"/>
      <c r="I58" s="3"/>
    </row>
    <row r="59" spans="1:9" ht="13.95" customHeight="1"/>
    <row r="60" spans="1:9" ht="13.95" customHeight="1"/>
    <row r="61" spans="1:9" ht="13.95" customHeight="1"/>
    <row r="62" spans="1:9" ht="13.95" customHeight="1"/>
    <row r="63" spans="1:9" ht="13.95" customHeight="1"/>
    <row r="64" spans="1:9" ht="13.95" customHeight="1"/>
    <row r="65" spans="1:9" ht="13.95" customHeight="1"/>
    <row r="66" spans="1:9" ht="13.95" customHeight="1"/>
    <row r="67" spans="1:9" ht="13.95" customHeight="1"/>
    <row r="68" spans="1:9" s="3" customFormat="1" ht="13.95" customHeight="1">
      <c r="A68"/>
      <c r="B68"/>
      <c r="C68"/>
      <c r="D68"/>
      <c r="E68"/>
      <c r="F68"/>
      <c r="G68"/>
      <c r="H68"/>
      <c r="I68"/>
    </row>
    <row r="69" spans="1:9" ht="13.95" customHeight="1"/>
    <row r="70" spans="1:9" ht="13.95" customHeight="1">
      <c r="A70" s="3"/>
      <c r="B70" s="3"/>
      <c r="C70" s="3"/>
      <c r="D70" s="3"/>
      <c r="E70" s="3"/>
      <c r="F70" s="3"/>
      <c r="G70" s="3"/>
      <c r="H70" s="3"/>
      <c r="I70" s="3"/>
    </row>
    <row r="71" spans="1:9" ht="13.95" customHeight="1"/>
    <row r="72" spans="1:9" ht="13.95" customHeight="1"/>
    <row r="73" spans="1:9" ht="13.95" customHeight="1"/>
    <row r="74" spans="1:9" ht="13.95" customHeight="1"/>
    <row r="75" spans="1:9" ht="13.95" customHeight="1"/>
    <row r="76" spans="1:9" ht="13.95" customHeight="1"/>
    <row r="77" spans="1:9" ht="13.95" customHeight="1"/>
    <row r="78" spans="1:9" ht="13.95" customHeight="1"/>
    <row r="79" spans="1:9" ht="13.95" customHeight="1"/>
    <row r="80" spans="1:9" s="3" customFormat="1" ht="13.95" customHeight="1">
      <c r="A80"/>
      <c r="B80"/>
      <c r="C80"/>
      <c r="D80"/>
      <c r="E80"/>
      <c r="F80"/>
      <c r="G80"/>
      <c r="H80"/>
      <c r="I80"/>
    </row>
    <row r="81" spans="1:9" ht="13.95" customHeight="1"/>
    <row r="82" spans="1:9" ht="13.95" customHeight="1">
      <c r="A82" s="3"/>
      <c r="B82" s="3"/>
      <c r="C82" s="3"/>
      <c r="D82" s="3"/>
      <c r="E82" s="3"/>
      <c r="F82" s="3"/>
      <c r="G82" s="3"/>
      <c r="H82" s="3"/>
      <c r="I82" s="3"/>
    </row>
    <row r="83" spans="1:9" ht="13.95" customHeight="1"/>
    <row r="84" spans="1:9" ht="13.95" customHeight="1"/>
    <row r="85" spans="1:9" ht="13.95" customHeight="1"/>
    <row r="86" spans="1:9" ht="13.95" customHeight="1"/>
    <row r="87" spans="1:9" ht="13.95" customHeight="1"/>
    <row r="88" spans="1:9" ht="13.95" customHeight="1"/>
    <row r="89" spans="1:9" ht="13.95" customHeight="1"/>
    <row r="90" spans="1:9" ht="13.95" customHeight="1"/>
    <row r="91" spans="1:9" ht="13.95" customHeight="1"/>
    <row r="92" spans="1:9" s="3" customFormat="1" ht="13.95" customHeight="1">
      <c r="A92"/>
      <c r="B92"/>
      <c r="C92"/>
      <c r="D92"/>
      <c r="E92"/>
      <c r="F92"/>
      <c r="G92"/>
      <c r="H92"/>
      <c r="I92"/>
    </row>
    <row r="93" spans="1:9" ht="13.95" customHeight="1"/>
    <row r="94" spans="1:9" ht="13.95" customHeight="1">
      <c r="A94" s="3"/>
      <c r="B94" s="3"/>
      <c r="C94" s="3"/>
      <c r="D94" s="3"/>
      <c r="E94" s="3"/>
      <c r="F94" s="3"/>
      <c r="G94" s="3"/>
      <c r="H94" s="3"/>
      <c r="I94" s="3"/>
    </row>
    <row r="95" spans="1:9" ht="13.95" customHeight="1"/>
    <row r="96" spans="1:9" ht="13.95" customHeight="1"/>
    <row r="97" spans="1:9" ht="13.95" customHeight="1"/>
    <row r="98" spans="1:9" ht="13.95" customHeight="1"/>
    <row r="99" spans="1:9" ht="13.95" customHeight="1"/>
    <row r="100" spans="1:9" ht="13.95" customHeight="1"/>
    <row r="101" spans="1:9" ht="13.95" customHeight="1"/>
    <row r="102" spans="1:9" ht="13.95" customHeight="1"/>
    <row r="103" spans="1:9" ht="13.95" customHeight="1"/>
    <row r="104" spans="1:9" ht="13.95" customHeight="1"/>
    <row r="105" spans="1:9" s="3" customFormat="1" ht="13.95" customHeight="1">
      <c r="A105"/>
      <c r="B105"/>
      <c r="C105"/>
      <c r="D105"/>
      <c r="E105"/>
      <c r="F105"/>
      <c r="G105"/>
      <c r="H105"/>
      <c r="I105"/>
    </row>
    <row r="106" spans="1:9" ht="13.95" customHeight="1"/>
    <row r="107" spans="1:9" ht="13.9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3.95" customHeight="1"/>
    <row r="109" spans="1:9" ht="13.95" customHeight="1"/>
    <row r="110" spans="1:9" ht="13.95" customHeight="1"/>
    <row r="111" spans="1:9" ht="13.95" customHeight="1"/>
    <row r="112" spans="1:9" ht="13.95" customHeight="1"/>
    <row r="113" spans="1:14" ht="13.95" customHeight="1"/>
    <row r="114" spans="1:14" ht="13.95" customHeight="1"/>
    <row r="115" spans="1:14" ht="13.95" customHeight="1"/>
    <row r="117" spans="1:14" s="3" customFormat="1" ht="28.0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ht="28.05" customHeight="1"/>
    <row r="119" spans="1:14" ht="28.05" customHeight="1"/>
    <row r="120" spans="1:14" ht="28.05" customHeight="1"/>
    <row r="121" spans="1:14" ht="28.05" customHeight="1"/>
    <row r="122" spans="1:14" ht="28.05" customHeight="1"/>
    <row r="123" spans="1:14" ht="28.05" customHeight="1"/>
    <row r="124" spans="1:14" ht="28.05" customHeight="1"/>
    <row r="125" spans="1:14" ht="28.05" customHeight="1"/>
    <row r="126" spans="1:14" ht="28.05" customHeight="1"/>
    <row r="127" spans="1:14" ht="28.05" customHeight="1"/>
    <row r="128" spans="1:14" ht="28.05" customHeight="1"/>
    <row r="129" spans="1:14" s="3" customFormat="1" ht="28.0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8.05" customHeight="1"/>
    <row r="131" spans="1:14" ht="28.05" customHeight="1"/>
    <row r="132" spans="1:14" ht="28.05" customHeight="1"/>
    <row r="133" spans="1:14" ht="28.05" customHeight="1"/>
    <row r="134" spans="1:14" ht="28.05" customHeight="1"/>
    <row r="135" spans="1:14" ht="28.05" customHeight="1"/>
    <row r="136" spans="1:14" ht="28.05" customHeight="1"/>
    <row r="137" spans="1:14" ht="28.05" customHeight="1"/>
    <row r="138" spans="1:14" ht="28.05" customHeight="1"/>
    <row r="139" spans="1:14" ht="28.05" customHeight="1"/>
    <row r="140" spans="1:14" ht="28.05" customHeight="1"/>
    <row r="141" spans="1:14" ht="28.05" customHeight="1"/>
  </sheetData>
  <mergeCells count="14">
    <mergeCell ref="A30:C30"/>
    <mergeCell ref="A9:B9"/>
    <mergeCell ref="A10:C10"/>
    <mergeCell ref="A27:I27"/>
    <mergeCell ref="A28:C28"/>
    <mergeCell ref="A29:B29"/>
    <mergeCell ref="A5:I5"/>
    <mergeCell ref="A6:I6"/>
    <mergeCell ref="A7:I7"/>
    <mergeCell ref="A8:C8"/>
    <mergeCell ref="A1:I1"/>
    <mergeCell ref="A2:I2"/>
    <mergeCell ref="A3:I3"/>
    <mergeCell ref="A4:I4"/>
  </mergeCells>
  <printOptions horizontalCentered="1"/>
  <pageMargins left="0.19685039370078741" right="0.19685039370078741" top="0.19685039370078741" bottom="0.19685039370078741" header="0.31496062992125984" footer="0.31496062992125984"/>
  <pageSetup paperSize="9" fitToWidth="0" orientation="landscape" r:id="rId1"/>
  <ignoredErrors>
    <ignoredError sqref="F10:F24 F30:F45" formula="1"/>
    <ignoredError sqref="H18:I24 H34:I4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8"/>
  <sheetViews>
    <sheetView workbookViewId="0">
      <selection activeCell="B13" sqref="B13"/>
    </sheetView>
  </sheetViews>
  <sheetFormatPr defaultRowHeight="14.4"/>
  <cols>
    <col min="1" max="1" width="48.5546875" style="4" customWidth="1"/>
    <col min="2" max="2" width="15.33203125" style="4" customWidth="1"/>
    <col min="3" max="7" width="15.33203125" customWidth="1"/>
  </cols>
  <sheetData>
    <row r="1" spans="1:7" ht="15.6" thickBot="1">
      <c r="A1" s="223" t="s">
        <v>152</v>
      </c>
      <c r="B1" s="237"/>
      <c r="C1" s="237"/>
      <c r="D1" s="237"/>
      <c r="E1" s="237"/>
      <c r="F1" s="237"/>
      <c r="G1" s="237"/>
    </row>
    <row r="2" spans="1:7" ht="18" customHeight="1" thickBot="1">
      <c r="A2" s="223" t="s">
        <v>159</v>
      </c>
      <c r="B2" s="237"/>
      <c r="C2" s="237"/>
      <c r="D2" s="237"/>
      <c r="E2" s="238"/>
      <c r="F2" s="238"/>
      <c r="G2" s="238"/>
    </row>
    <row r="3" spans="1:7" ht="15.6" thickBot="1">
      <c r="A3" s="223" t="s">
        <v>16</v>
      </c>
      <c r="B3" s="237"/>
      <c r="C3" s="237"/>
      <c r="D3" s="237"/>
      <c r="E3" s="239"/>
      <c r="F3" s="239"/>
      <c r="G3" s="239"/>
    </row>
    <row r="4" spans="1:7" ht="16.2" thickBot="1">
      <c r="A4" s="229"/>
      <c r="B4" s="240"/>
      <c r="C4" s="240"/>
      <c r="D4" s="240"/>
      <c r="E4" s="241"/>
      <c r="F4" s="241"/>
      <c r="G4" s="241"/>
    </row>
    <row r="5" spans="1:7" ht="18" customHeight="1" thickBot="1">
      <c r="A5" s="223" t="s">
        <v>190</v>
      </c>
      <c r="B5" s="237"/>
      <c r="C5" s="237"/>
      <c r="D5" s="237"/>
      <c r="E5" s="238"/>
      <c r="F5" s="238"/>
      <c r="G5" s="238"/>
    </row>
    <row r="6" spans="1:7" ht="16.2" thickBot="1">
      <c r="A6" s="229"/>
      <c r="B6" s="236"/>
      <c r="C6" s="236"/>
      <c r="D6" s="236"/>
      <c r="E6" s="236"/>
      <c r="F6" s="236"/>
      <c r="G6" s="236"/>
    </row>
    <row r="7" spans="1:7" ht="15.75" customHeight="1" thickBo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 t="s">
        <v>186</v>
      </c>
      <c r="G7" s="55" t="s">
        <v>187</v>
      </c>
    </row>
    <row r="8" spans="1:7" ht="31.8" thickBot="1">
      <c r="A8" s="58" t="s">
        <v>152</v>
      </c>
      <c r="B8" s="57" t="s">
        <v>174</v>
      </c>
      <c r="C8" s="57" t="s">
        <v>170</v>
      </c>
      <c r="D8" s="57" t="s">
        <v>180</v>
      </c>
      <c r="E8" s="57" t="s">
        <v>181</v>
      </c>
      <c r="F8" s="57" t="s">
        <v>185</v>
      </c>
      <c r="G8" s="57" t="s">
        <v>185</v>
      </c>
    </row>
    <row r="9" spans="1:7" ht="30" customHeight="1" thickBot="1">
      <c r="A9" s="59" t="s">
        <v>12</v>
      </c>
      <c r="B9" s="60">
        <f>SUM(B38+0)</f>
        <v>783639.19000000006</v>
      </c>
      <c r="C9" s="60">
        <f>SUM(C38+0)</f>
        <v>888434.17999999993</v>
      </c>
      <c r="D9" s="60">
        <f t="shared" ref="D9:E9" si="0">SUM(D38+0)</f>
        <v>-1991.1900000000005</v>
      </c>
      <c r="E9" s="60">
        <f t="shared" si="0"/>
        <v>886442.99</v>
      </c>
      <c r="F9" s="61">
        <f>E9/B9*100</f>
        <v>113.11876706931923</v>
      </c>
      <c r="G9" s="61">
        <f>E9/C9*100</f>
        <v>99.775876475171188</v>
      </c>
    </row>
    <row r="10" spans="1:7" ht="30" customHeight="1" thickBot="1">
      <c r="A10" s="64" t="s">
        <v>46</v>
      </c>
      <c r="B10" s="65">
        <v>0</v>
      </c>
      <c r="C10" s="65">
        <v>0</v>
      </c>
      <c r="D10" s="66">
        <v>0</v>
      </c>
      <c r="E10" s="66">
        <v>0</v>
      </c>
      <c r="F10" s="62" t="e">
        <f t="shared" ref="F10:F56" si="1">E10/B10*100</f>
        <v>#DIV/0!</v>
      </c>
      <c r="G10" s="62" t="e">
        <f t="shared" ref="G10:G56" si="2">E10/C10*100</f>
        <v>#DIV/0!</v>
      </c>
    </row>
    <row r="11" spans="1:7" ht="30" customHeight="1" thickBot="1">
      <c r="A11" s="67" t="s">
        <v>47</v>
      </c>
      <c r="B11" s="65">
        <v>0</v>
      </c>
      <c r="C11" s="65">
        <v>0</v>
      </c>
      <c r="D11" s="66">
        <v>0</v>
      </c>
      <c r="E11" s="66">
        <v>0</v>
      </c>
      <c r="F11" s="62" t="e">
        <f t="shared" si="1"/>
        <v>#DIV/0!</v>
      </c>
      <c r="G11" s="62" t="e">
        <f t="shared" si="2"/>
        <v>#DIV/0!</v>
      </c>
    </row>
    <row r="12" spans="1:7" s="3" customFormat="1" ht="30" customHeight="1" thickBot="1">
      <c r="A12" s="67" t="s">
        <v>48</v>
      </c>
      <c r="B12" s="65">
        <v>0</v>
      </c>
      <c r="C12" s="65">
        <v>0</v>
      </c>
      <c r="D12" s="66">
        <v>0</v>
      </c>
      <c r="E12" s="66">
        <v>0</v>
      </c>
      <c r="F12" s="62" t="e">
        <f t="shared" si="1"/>
        <v>#DIV/0!</v>
      </c>
      <c r="G12" s="62" t="e">
        <f t="shared" si="2"/>
        <v>#DIV/0!</v>
      </c>
    </row>
    <row r="13" spans="1:7" s="3" customFormat="1" ht="30" customHeight="1" thickBot="1">
      <c r="A13" s="67" t="s">
        <v>49</v>
      </c>
      <c r="B13" s="65">
        <v>0</v>
      </c>
      <c r="C13" s="65">
        <v>0</v>
      </c>
      <c r="D13" s="66">
        <v>0</v>
      </c>
      <c r="E13" s="66">
        <v>0</v>
      </c>
      <c r="F13" s="62" t="e">
        <f t="shared" si="1"/>
        <v>#DIV/0!</v>
      </c>
      <c r="G13" s="62" t="e">
        <f t="shared" si="2"/>
        <v>#DIV/0!</v>
      </c>
    </row>
    <row r="14" spans="1:7" s="3" customFormat="1" ht="30" customHeight="1" thickBot="1">
      <c r="A14" s="67" t="s">
        <v>50</v>
      </c>
      <c r="B14" s="65">
        <v>0</v>
      </c>
      <c r="C14" s="65">
        <v>0</v>
      </c>
      <c r="D14" s="66">
        <v>0</v>
      </c>
      <c r="E14" s="66">
        <v>0</v>
      </c>
      <c r="F14" s="62" t="e">
        <f t="shared" si="1"/>
        <v>#DIV/0!</v>
      </c>
      <c r="G14" s="62" t="e">
        <f t="shared" si="2"/>
        <v>#DIV/0!</v>
      </c>
    </row>
    <row r="15" spans="1:7" s="3" customFormat="1" ht="30" customHeight="1" thickBot="1">
      <c r="A15" s="67" t="s">
        <v>51</v>
      </c>
      <c r="B15" s="65">
        <v>0</v>
      </c>
      <c r="C15" s="65">
        <v>0</v>
      </c>
      <c r="D15" s="66">
        <v>0</v>
      </c>
      <c r="E15" s="66">
        <v>0</v>
      </c>
      <c r="F15" s="62" t="e">
        <f t="shared" si="1"/>
        <v>#DIV/0!</v>
      </c>
      <c r="G15" s="62" t="e">
        <f t="shared" si="2"/>
        <v>#DIV/0!</v>
      </c>
    </row>
    <row r="16" spans="1:7" s="3" customFormat="1" ht="30" customHeight="1" thickBot="1">
      <c r="A16" s="67" t="s">
        <v>52</v>
      </c>
      <c r="B16" s="65">
        <v>0</v>
      </c>
      <c r="C16" s="65">
        <v>0</v>
      </c>
      <c r="D16" s="66">
        <v>0</v>
      </c>
      <c r="E16" s="66">
        <v>0</v>
      </c>
      <c r="F16" s="62" t="e">
        <f t="shared" si="1"/>
        <v>#DIV/0!</v>
      </c>
      <c r="G16" s="62" t="e">
        <f t="shared" si="2"/>
        <v>#DIV/0!</v>
      </c>
    </row>
    <row r="17" spans="1:7" s="3" customFormat="1" ht="30" customHeight="1" thickBot="1">
      <c r="A17" s="64" t="s">
        <v>53</v>
      </c>
      <c r="B17" s="65">
        <v>0</v>
      </c>
      <c r="C17" s="65">
        <v>0</v>
      </c>
      <c r="D17" s="66">
        <v>0</v>
      </c>
      <c r="E17" s="66">
        <v>0</v>
      </c>
      <c r="F17" s="62" t="e">
        <f t="shared" si="1"/>
        <v>#DIV/0!</v>
      </c>
      <c r="G17" s="62" t="e">
        <f t="shared" si="2"/>
        <v>#DIV/0!</v>
      </c>
    </row>
    <row r="18" spans="1:7" ht="30" customHeight="1" thickBot="1">
      <c r="A18" s="67" t="s">
        <v>54</v>
      </c>
      <c r="B18" s="65">
        <v>0</v>
      </c>
      <c r="C18" s="65">
        <v>0</v>
      </c>
      <c r="D18" s="66">
        <v>0</v>
      </c>
      <c r="E18" s="66">
        <v>0</v>
      </c>
      <c r="F18" s="62" t="e">
        <f t="shared" si="1"/>
        <v>#DIV/0!</v>
      </c>
      <c r="G18" s="62" t="e">
        <f t="shared" si="2"/>
        <v>#DIV/0!</v>
      </c>
    </row>
    <row r="19" spans="1:7" s="3" customFormat="1" ht="30" customHeight="1" thickBot="1">
      <c r="A19" s="67" t="s">
        <v>55</v>
      </c>
      <c r="B19" s="65">
        <v>0</v>
      </c>
      <c r="C19" s="65">
        <v>0</v>
      </c>
      <c r="D19" s="66">
        <v>0</v>
      </c>
      <c r="E19" s="66">
        <v>0</v>
      </c>
      <c r="F19" s="62" t="e">
        <f t="shared" si="1"/>
        <v>#DIV/0!</v>
      </c>
      <c r="G19" s="62" t="e">
        <f t="shared" si="2"/>
        <v>#DIV/0!</v>
      </c>
    </row>
    <row r="20" spans="1:7" s="3" customFormat="1" ht="30" customHeight="1" thickBot="1">
      <c r="A20" s="67" t="s">
        <v>56</v>
      </c>
      <c r="B20" s="65">
        <v>0</v>
      </c>
      <c r="C20" s="65">
        <v>0</v>
      </c>
      <c r="D20" s="66">
        <v>0</v>
      </c>
      <c r="E20" s="66">
        <v>0</v>
      </c>
      <c r="F20" s="62" t="e">
        <f t="shared" si="1"/>
        <v>#DIV/0!</v>
      </c>
      <c r="G20" s="62" t="e">
        <f t="shared" si="2"/>
        <v>#DIV/0!</v>
      </c>
    </row>
    <row r="21" spans="1:7" s="3" customFormat="1" ht="30" customHeight="1" thickBot="1">
      <c r="A21" s="67" t="s">
        <v>57</v>
      </c>
      <c r="B21" s="65">
        <v>0</v>
      </c>
      <c r="C21" s="65">
        <v>0</v>
      </c>
      <c r="D21" s="66">
        <v>0</v>
      </c>
      <c r="E21" s="66">
        <v>0</v>
      </c>
      <c r="F21" s="62" t="e">
        <f t="shared" si="1"/>
        <v>#DIV/0!</v>
      </c>
      <c r="G21" s="62" t="e">
        <f t="shared" si="2"/>
        <v>#DIV/0!</v>
      </c>
    </row>
    <row r="22" spans="1:7" s="3" customFormat="1" ht="30" customHeight="1" thickBot="1">
      <c r="A22" s="67" t="s">
        <v>58</v>
      </c>
      <c r="B22" s="65">
        <v>0</v>
      </c>
      <c r="C22" s="65">
        <v>0</v>
      </c>
      <c r="D22" s="66">
        <v>0</v>
      </c>
      <c r="E22" s="66">
        <v>0</v>
      </c>
      <c r="F22" s="62" t="e">
        <f t="shared" si="1"/>
        <v>#DIV/0!</v>
      </c>
      <c r="G22" s="62" t="e">
        <f t="shared" si="2"/>
        <v>#DIV/0!</v>
      </c>
    </row>
    <row r="23" spans="1:7" s="3" customFormat="1" ht="30" customHeight="1" thickBot="1">
      <c r="A23" s="67" t="s">
        <v>59</v>
      </c>
      <c r="B23" s="65">
        <v>0</v>
      </c>
      <c r="C23" s="65">
        <v>0</v>
      </c>
      <c r="D23" s="66">
        <v>0</v>
      </c>
      <c r="E23" s="66">
        <v>0</v>
      </c>
      <c r="F23" s="62" t="e">
        <f t="shared" si="1"/>
        <v>#DIV/0!</v>
      </c>
      <c r="G23" s="62" t="e">
        <f t="shared" si="2"/>
        <v>#DIV/0!</v>
      </c>
    </row>
    <row r="24" spans="1:7" s="3" customFormat="1" ht="30" customHeight="1" thickBot="1">
      <c r="A24" s="64" t="s">
        <v>60</v>
      </c>
      <c r="B24" s="65">
        <v>0</v>
      </c>
      <c r="C24" s="65">
        <v>0</v>
      </c>
      <c r="D24" s="66">
        <v>0</v>
      </c>
      <c r="E24" s="66">
        <v>0</v>
      </c>
      <c r="F24" s="62" t="e">
        <f t="shared" si="1"/>
        <v>#DIV/0!</v>
      </c>
      <c r="G24" s="62" t="e">
        <f t="shared" si="2"/>
        <v>#DIV/0!</v>
      </c>
    </row>
    <row r="25" spans="1:7" ht="30" customHeight="1" thickBot="1">
      <c r="A25" s="67" t="s">
        <v>61</v>
      </c>
      <c r="B25" s="65">
        <v>0</v>
      </c>
      <c r="C25" s="65">
        <v>0</v>
      </c>
      <c r="D25" s="66">
        <v>0</v>
      </c>
      <c r="E25" s="66">
        <v>0</v>
      </c>
      <c r="F25" s="62" t="e">
        <f t="shared" si="1"/>
        <v>#DIV/0!</v>
      </c>
      <c r="G25" s="62" t="e">
        <f t="shared" si="2"/>
        <v>#DIV/0!</v>
      </c>
    </row>
    <row r="26" spans="1:7" s="3" customFormat="1" ht="30" customHeight="1" thickBot="1">
      <c r="A26" s="67" t="s">
        <v>62</v>
      </c>
      <c r="B26" s="65">
        <v>0</v>
      </c>
      <c r="C26" s="65">
        <v>0</v>
      </c>
      <c r="D26" s="66">
        <v>0</v>
      </c>
      <c r="E26" s="66">
        <v>0</v>
      </c>
      <c r="F26" s="62" t="e">
        <f t="shared" si="1"/>
        <v>#DIV/0!</v>
      </c>
      <c r="G26" s="62" t="e">
        <f t="shared" si="2"/>
        <v>#DIV/0!</v>
      </c>
    </row>
    <row r="27" spans="1:7" s="3" customFormat="1" ht="30" customHeight="1" thickBot="1">
      <c r="A27" s="67" t="s">
        <v>63</v>
      </c>
      <c r="B27" s="65">
        <v>0</v>
      </c>
      <c r="C27" s="65">
        <v>0</v>
      </c>
      <c r="D27" s="66">
        <v>0</v>
      </c>
      <c r="E27" s="66">
        <v>0</v>
      </c>
      <c r="F27" s="62" t="e">
        <f t="shared" si="1"/>
        <v>#DIV/0!</v>
      </c>
      <c r="G27" s="62" t="e">
        <f t="shared" si="2"/>
        <v>#DIV/0!</v>
      </c>
    </row>
    <row r="28" spans="1:7" s="3" customFormat="1" ht="30" customHeight="1" thickBot="1">
      <c r="A28" s="67" t="s">
        <v>64</v>
      </c>
      <c r="B28" s="65">
        <v>0</v>
      </c>
      <c r="C28" s="65">
        <v>0</v>
      </c>
      <c r="D28" s="66">
        <v>0</v>
      </c>
      <c r="E28" s="66">
        <v>0</v>
      </c>
      <c r="F28" s="62" t="e">
        <f t="shared" si="1"/>
        <v>#DIV/0!</v>
      </c>
      <c r="G28" s="62" t="e">
        <f t="shared" si="2"/>
        <v>#DIV/0!</v>
      </c>
    </row>
    <row r="29" spans="1:7" s="3" customFormat="1" ht="30" customHeight="1" thickBot="1">
      <c r="A29" s="67" t="s">
        <v>65</v>
      </c>
      <c r="B29" s="65">
        <v>0</v>
      </c>
      <c r="C29" s="65">
        <v>0</v>
      </c>
      <c r="D29" s="66">
        <v>0</v>
      </c>
      <c r="E29" s="66">
        <v>0</v>
      </c>
      <c r="F29" s="62" t="e">
        <f t="shared" si="1"/>
        <v>#DIV/0!</v>
      </c>
      <c r="G29" s="62" t="e">
        <f t="shared" si="2"/>
        <v>#DIV/0!</v>
      </c>
    </row>
    <row r="30" spans="1:7" s="3" customFormat="1" ht="30" customHeight="1" thickBot="1">
      <c r="A30" s="67" t="s">
        <v>66</v>
      </c>
      <c r="B30" s="65">
        <v>0</v>
      </c>
      <c r="C30" s="65">
        <v>0</v>
      </c>
      <c r="D30" s="66">
        <v>0</v>
      </c>
      <c r="E30" s="66">
        <v>0</v>
      </c>
      <c r="F30" s="62" t="e">
        <f t="shared" si="1"/>
        <v>#DIV/0!</v>
      </c>
      <c r="G30" s="62" t="e">
        <f t="shared" si="2"/>
        <v>#DIV/0!</v>
      </c>
    </row>
    <row r="31" spans="1:7" s="3" customFormat="1" ht="30" customHeight="1" thickBot="1">
      <c r="A31" s="64" t="s">
        <v>67</v>
      </c>
      <c r="B31" s="65">
        <v>0</v>
      </c>
      <c r="C31" s="65">
        <v>0</v>
      </c>
      <c r="D31" s="66">
        <v>0</v>
      </c>
      <c r="E31" s="66">
        <v>0</v>
      </c>
      <c r="F31" s="62" t="e">
        <f t="shared" si="1"/>
        <v>#DIV/0!</v>
      </c>
      <c r="G31" s="62" t="e">
        <f t="shared" si="2"/>
        <v>#DIV/0!</v>
      </c>
    </row>
    <row r="32" spans="1:7" ht="30" customHeight="1" thickBot="1">
      <c r="A32" s="67" t="s">
        <v>68</v>
      </c>
      <c r="B32" s="65">
        <v>0</v>
      </c>
      <c r="C32" s="65">
        <v>0</v>
      </c>
      <c r="D32" s="66">
        <v>0</v>
      </c>
      <c r="E32" s="66">
        <v>0</v>
      </c>
      <c r="F32" s="62" t="e">
        <f t="shared" si="1"/>
        <v>#DIV/0!</v>
      </c>
      <c r="G32" s="62" t="e">
        <f t="shared" si="2"/>
        <v>#DIV/0!</v>
      </c>
    </row>
    <row r="33" spans="1:7" s="3" customFormat="1" ht="30" customHeight="1" thickBot="1">
      <c r="A33" s="67" t="s">
        <v>69</v>
      </c>
      <c r="B33" s="65">
        <v>0</v>
      </c>
      <c r="C33" s="65">
        <v>0</v>
      </c>
      <c r="D33" s="66">
        <v>0</v>
      </c>
      <c r="E33" s="66">
        <v>0</v>
      </c>
      <c r="F33" s="62" t="e">
        <f t="shared" si="1"/>
        <v>#DIV/0!</v>
      </c>
      <c r="G33" s="62" t="e">
        <f t="shared" si="2"/>
        <v>#DIV/0!</v>
      </c>
    </row>
    <row r="34" spans="1:7" s="3" customFormat="1" ht="30" customHeight="1" thickBot="1">
      <c r="A34" s="67" t="s">
        <v>70</v>
      </c>
      <c r="B34" s="65">
        <v>0</v>
      </c>
      <c r="C34" s="65">
        <v>0</v>
      </c>
      <c r="D34" s="66">
        <v>0</v>
      </c>
      <c r="E34" s="66">
        <v>0</v>
      </c>
      <c r="F34" s="62" t="e">
        <f t="shared" si="1"/>
        <v>#DIV/0!</v>
      </c>
      <c r="G34" s="62" t="e">
        <f t="shared" si="2"/>
        <v>#DIV/0!</v>
      </c>
    </row>
    <row r="35" spans="1:7" s="3" customFormat="1" ht="30" customHeight="1" thickBot="1">
      <c r="A35" s="67" t="s">
        <v>71</v>
      </c>
      <c r="B35" s="65">
        <v>0</v>
      </c>
      <c r="C35" s="65">
        <v>0</v>
      </c>
      <c r="D35" s="66">
        <v>0</v>
      </c>
      <c r="E35" s="66">
        <v>0</v>
      </c>
      <c r="F35" s="62" t="e">
        <f t="shared" si="1"/>
        <v>#DIV/0!</v>
      </c>
      <c r="G35" s="62" t="e">
        <f t="shared" si="2"/>
        <v>#DIV/0!</v>
      </c>
    </row>
    <row r="36" spans="1:7" s="3" customFormat="1" ht="30" customHeight="1" thickBot="1">
      <c r="A36" s="67" t="s">
        <v>72</v>
      </c>
      <c r="B36" s="65">
        <v>0</v>
      </c>
      <c r="C36" s="65">
        <v>0</v>
      </c>
      <c r="D36" s="66">
        <v>0</v>
      </c>
      <c r="E36" s="66">
        <v>0</v>
      </c>
      <c r="F36" s="62" t="e">
        <f t="shared" si="1"/>
        <v>#DIV/0!</v>
      </c>
      <c r="G36" s="62" t="e">
        <f t="shared" si="2"/>
        <v>#DIV/0!</v>
      </c>
    </row>
    <row r="37" spans="1:7" s="3" customFormat="1" ht="30" customHeight="1" thickBot="1">
      <c r="A37" s="67" t="s">
        <v>73</v>
      </c>
      <c r="B37" s="65">
        <v>0</v>
      </c>
      <c r="C37" s="65">
        <v>0</v>
      </c>
      <c r="D37" s="66">
        <v>0</v>
      </c>
      <c r="E37" s="66">
        <v>0</v>
      </c>
      <c r="F37" s="62" t="e">
        <f t="shared" si="1"/>
        <v>#DIV/0!</v>
      </c>
      <c r="G37" s="62" t="e">
        <f t="shared" si="2"/>
        <v>#DIV/0!</v>
      </c>
    </row>
    <row r="38" spans="1:7" s="3" customFormat="1" ht="30" customHeight="1" thickBot="1">
      <c r="A38" s="68" t="s">
        <v>74</v>
      </c>
      <c r="B38" s="69">
        <f>B39+0</f>
        <v>783639.19000000006</v>
      </c>
      <c r="C38" s="69">
        <f>C39+0</f>
        <v>888434.17999999993</v>
      </c>
      <c r="D38" s="69">
        <f t="shared" ref="D38:E38" si="3">D39+0</f>
        <v>-1991.1900000000005</v>
      </c>
      <c r="E38" s="69">
        <f t="shared" si="3"/>
        <v>886442.99</v>
      </c>
      <c r="F38" s="61">
        <f t="shared" si="1"/>
        <v>113.11876706931923</v>
      </c>
      <c r="G38" s="61">
        <f t="shared" si="2"/>
        <v>99.775876475171188</v>
      </c>
    </row>
    <row r="39" spans="1:7" ht="30" customHeight="1" thickBot="1">
      <c r="A39" s="70" t="s">
        <v>75</v>
      </c>
      <c r="B39" s="69">
        <v>783639.19000000006</v>
      </c>
      <c r="C39" s="69">
        <v>888434.17999999993</v>
      </c>
      <c r="D39" s="71">
        <v>-1991.1900000000005</v>
      </c>
      <c r="E39" s="71">
        <v>886442.99</v>
      </c>
      <c r="F39" s="61">
        <f t="shared" si="1"/>
        <v>113.11876706931923</v>
      </c>
      <c r="G39" s="61">
        <f t="shared" si="2"/>
        <v>99.775876475171188</v>
      </c>
    </row>
    <row r="40" spans="1:7" s="3" customFormat="1" ht="30" customHeight="1" thickBot="1">
      <c r="A40" s="67" t="s">
        <v>76</v>
      </c>
      <c r="B40" s="65">
        <v>0</v>
      </c>
      <c r="C40" s="65">
        <v>0</v>
      </c>
      <c r="D40" s="72">
        <v>0</v>
      </c>
      <c r="E40" s="72">
        <v>0</v>
      </c>
      <c r="F40" s="62" t="e">
        <f t="shared" si="1"/>
        <v>#DIV/0!</v>
      </c>
      <c r="G40" s="62" t="e">
        <f t="shared" si="2"/>
        <v>#DIV/0!</v>
      </c>
    </row>
    <row r="41" spans="1:7" s="3" customFormat="1" ht="30" customHeight="1" thickBot="1">
      <c r="A41" s="67" t="s">
        <v>77</v>
      </c>
      <c r="B41" s="65">
        <v>0</v>
      </c>
      <c r="C41" s="65">
        <v>0</v>
      </c>
      <c r="D41" s="72">
        <v>0</v>
      </c>
      <c r="E41" s="72">
        <v>0</v>
      </c>
      <c r="F41" s="62" t="e">
        <f t="shared" si="1"/>
        <v>#DIV/0!</v>
      </c>
      <c r="G41" s="62" t="e">
        <f t="shared" si="2"/>
        <v>#DIV/0!</v>
      </c>
    </row>
    <row r="42" spans="1:7" s="3" customFormat="1" ht="30" customHeight="1" thickBot="1">
      <c r="A42" s="67" t="s">
        <v>78</v>
      </c>
      <c r="B42" s="65">
        <v>0</v>
      </c>
      <c r="C42" s="65">
        <v>0</v>
      </c>
      <c r="D42" s="72">
        <v>0</v>
      </c>
      <c r="E42" s="72">
        <v>0</v>
      </c>
      <c r="F42" s="62" t="e">
        <f t="shared" si="1"/>
        <v>#DIV/0!</v>
      </c>
      <c r="G42" s="62" t="e">
        <f t="shared" si="2"/>
        <v>#DIV/0!</v>
      </c>
    </row>
    <row r="43" spans="1:7" s="3" customFormat="1" ht="30" customHeight="1" thickBot="1">
      <c r="A43" s="67" t="s">
        <v>79</v>
      </c>
      <c r="B43" s="65">
        <v>0</v>
      </c>
      <c r="C43" s="65">
        <v>0</v>
      </c>
      <c r="D43" s="72">
        <v>0</v>
      </c>
      <c r="E43" s="72">
        <v>0</v>
      </c>
      <c r="F43" s="62" t="e">
        <f t="shared" si="1"/>
        <v>#DIV/0!</v>
      </c>
      <c r="G43" s="62" t="e">
        <f t="shared" si="2"/>
        <v>#DIV/0!</v>
      </c>
    </row>
    <row r="44" spans="1:7" s="3" customFormat="1" ht="30" customHeight="1" thickBot="1">
      <c r="A44" s="67" t="s">
        <v>80</v>
      </c>
      <c r="B44" s="65">
        <v>0</v>
      </c>
      <c r="C44" s="65">
        <v>0</v>
      </c>
      <c r="D44" s="72">
        <v>0</v>
      </c>
      <c r="E44" s="72">
        <v>0</v>
      </c>
      <c r="F44" s="62" t="e">
        <f t="shared" si="1"/>
        <v>#DIV/0!</v>
      </c>
      <c r="G44" s="62" t="e">
        <f t="shared" si="2"/>
        <v>#DIV/0!</v>
      </c>
    </row>
    <row r="45" spans="1:7" s="3" customFormat="1" ht="30" customHeight="1" thickBot="1">
      <c r="A45" s="67" t="s">
        <v>81</v>
      </c>
      <c r="B45" s="65">
        <v>0</v>
      </c>
      <c r="C45" s="65">
        <v>0</v>
      </c>
      <c r="D45" s="72">
        <v>0</v>
      </c>
      <c r="E45" s="72">
        <v>0</v>
      </c>
      <c r="F45" s="62" t="e">
        <f t="shared" si="1"/>
        <v>#DIV/0!</v>
      </c>
      <c r="G45" s="62" t="e">
        <f t="shared" si="2"/>
        <v>#DIV/0!</v>
      </c>
    </row>
    <row r="46" spans="1:7" s="3" customFormat="1" ht="30" customHeight="1" thickBot="1">
      <c r="A46" s="67" t="s">
        <v>82</v>
      </c>
      <c r="B46" s="65">
        <v>0</v>
      </c>
      <c r="C46" s="65">
        <v>0</v>
      </c>
      <c r="D46" s="72">
        <v>0</v>
      </c>
      <c r="E46" s="72">
        <v>0</v>
      </c>
      <c r="F46" s="62" t="e">
        <f t="shared" si="1"/>
        <v>#DIV/0!</v>
      </c>
      <c r="G46" s="62" t="e">
        <f t="shared" si="2"/>
        <v>#DIV/0!</v>
      </c>
    </row>
    <row r="47" spans="1:7" s="3" customFormat="1" ht="30" customHeight="1" thickBot="1">
      <c r="A47" s="64" t="s">
        <v>83</v>
      </c>
      <c r="B47" s="65">
        <v>0</v>
      </c>
      <c r="C47" s="65">
        <v>0</v>
      </c>
      <c r="D47" s="72">
        <v>0</v>
      </c>
      <c r="E47" s="72">
        <v>0</v>
      </c>
      <c r="F47" s="62" t="e">
        <f t="shared" si="1"/>
        <v>#DIV/0!</v>
      </c>
      <c r="G47" s="62" t="e">
        <f t="shared" si="2"/>
        <v>#DIV/0!</v>
      </c>
    </row>
    <row r="48" spans="1:7" ht="30" customHeight="1" thickBot="1">
      <c r="A48" s="67" t="s">
        <v>84</v>
      </c>
      <c r="B48" s="65">
        <v>0</v>
      </c>
      <c r="C48" s="65">
        <v>0</v>
      </c>
      <c r="D48" s="72">
        <v>0</v>
      </c>
      <c r="E48" s="72">
        <v>0</v>
      </c>
      <c r="F48" s="62" t="e">
        <f t="shared" si="1"/>
        <v>#DIV/0!</v>
      </c>
      <c r="G48" s="62" t="e">
        <f t="shared" si="2"/>
        <v>#DIV/0!</v>
      </c>
    </row>
    <row r="49" spans="1:7" s="3" customFormat="1" ht="30" customHeight="1" thickBot="1">
      <c r="A49" s="67" t="s">
        <v>85</v>
      </c>
      <c r="B49" s="65">
        <v>0</v>
      </c>
      <c r="C49" s="65">
        <v>0</v>
      </c>
      <c r="D49" s="72">
        <v>0</v>
      </c>
      <c r="E49" s="72">
        <v>0</v>
      </c>
      <c r="F49" s="62" t="e">
        <f t="shared" si="1"/>
        <v>#DIV/0!</v>
      </c>
      <c r="G49" s="62" t="e">
        <f t="shared" si="2"/>
        <v>#DIV/0!</v>
      </c>
    </row>
    <row r="50" spans="1:7" s="3" customFormat="1" ht="30" customHeight="1" thickBot="1">
      <c r="A50" s="67" t="s">
        <v>86</v>
      </c>
      <c r="B50" s="65">
        <v>0</v>
      </c>
      <c r="C50" s="65">
        <v>0</v>
      </c>
      <c r="D50" s="72">
        <v>0</v>
      </c>
      <c r="E50" s="72">
        <v>0</v>
      </c>
      <c r="F50" s="62" t="e">
        <f t="shared" si="1"/>
        <v>#DIV/0!</v>
      </c>
      <c r="G50" s="62" t="e">
        <f t="shared" si="2"/>
        <v>#DIV/0!</v>
      </c>
    </row>
    <row r="51" spans="1:7" s="3" customFormat="1" ht="30" customHeight="1" thickBot="1">
      <c r="A51" s="67" t="s">
        <v>87</v>
      </c>
      <c r="B51" s="65">
        <v>0</v>
      </c>
      <c r="C51" s="65">
        <v>0</v>
      </c>
      <c r="D51" s="72">
        <v>0</v>
      </c>
      <c r="E51" s="72">
        <v>0</v>
      </c>
      <c r="F51" s="62" t="e">
        <f t="shared" si="1"/>
        <v>#DIV/0!</v>
      </c>
      <c r="G51" s="62" t="e">
        <f t="shared" si="2"/>
        <v>#DIV/0!</v>
      </c>
    </row>
    <row r="52" spans="1:7" s="3" customFormat="1" ht="30" customHeight="1" thickBot="1">
      <c r="A52" s="67" t="s">
        <v>88</v>
      </c>
      <c r="B52" s="65">
        <v>0</v>
      </c>
      <c r="C52" s="65">
        <v>0</v>
      </c>
      <c r="D52" s="72">
        <v>0</v>
      </c>
      <c r="E52" s="72">
        <v>0</v>
      </c>
      <c r="F52" s="62" t="e">
        <f t="shared" si="1"/>
        <v>#DIV/0!</v>
      </c>
      <c r="G52" s="62" t="e">
        <f t="shared" si="2"/>
        <v>#DIV/0!</v>
      </c>
    </row>
    <row r="53" spans="1:7" s="3" customFormat="1" ht="30" customHeight="1" thickBot="1">
      <c r="A53" s="67" t="s">
        <v>89</v>
      </c>
      <c r="B53" s="65">
        <v>0</v>
      </c>
      <c r="C53" s="65">
        <v>0</v>
      </c>
      <c r="D53" s="72">
        <v>0</v>
      </c>
      <c r="E53" s="72">
        <v>0</v>
      </c>
      <c r="F53" s="62" t="e">
        <f t="shared" si="1"/>
        <v>#DIV/0!</v>
      </c>
      <c r="G53" s="62" t="e">
        <f t="shared" si="2"/>
        <v>#DIV/0!</v>
      </c>
    </row>
    <row r="54" spans="1:7" s="3" customFormat="1" ht="30" customHeight="1" thickBot="1">
      <c r="A54" s="67" t="s">
        <v>90</v>
      </c>
      <c r="B54" s="65">
        <v>0</v>
      </c>
      <c r="C54" s="65">
        <v>0</v>
      </c>
      <c r="D54" s="72">
        <v>0</v>
      </c>
      <c r="E54" s="72">
        <v>0</v>
      </c>
      <c r="F54" s="62" t="e">
        <f t="shared" si="1"/>
        <v>#DIV/0!</v>
      </c>
      <c r="G54" s="62" t="e">
        <f t="shared" si="2"/>
        <v>#DIV/0!</v>
      </c>
    </row>
    <row r="55" spans="1:7" s="3" customFormat="1" ht="30" customHeight="1" thickBot="1">
      <c r="A55" s="67" t="s">
        <v>91</v>
      </c>
      <c r="B55" s="65">
        <v>0</v>
      </c>
      <c r="C55" s="65">
        <v>0</v>
      </c>
      <c r="D55" s="72">
        <v>0</v>
      </c>
      <c r="E55" s="72">
        <v>0</v>
      </c>
      <c r="F55" s="62" t="e">
        <f t="shared" si="1"/>
        <v>#DIV/0!</v>
      </c>
      <c r="G55" s="62" t="e">
        <f t="shared" si="2"/>
        <v>#DIV/0!</v>
      </c>
    </row>
    <row r="56" spans="1:7" s="3" customFormat="1" ht="30" customHeight="1" thickBot="1">
      <c r="A56" s="67" t="s">
        <v>92</v>
      </c>
      <c r="B56" s="65">
        <v>0</v>
      </c>
      <c r="C56" s="65">
        <v>0</v>
      </c>
      <c r="D56" s="72">
        <v>0</v>
      </c>
      <c r="E56" s="72">
        <v>0</v>
      </c>
      <c r="F56" s="62" t="e">
        <f t="shared" si="1"/>
        <v>#DIV/0!</v>
      </c>
      <c r="G56" s="62" t="e">
        <f t="shared" si="2"/>
        <v>#DIV/0!</v>
      </c>
    </row>
    <row r="57" spans="1:7" s="3" customFormat="1" ht="30" customHeight="1">
      <c r="A57" s="11"/>
      <c r="B57" s="11"/>
      <c r="C57" s="11"/>
      <c r="D57" s="11"/>
      <c r="E57" s="11"/>
      <c r="F57" s="63"/>
      <c r="G57" s="63"/>
    </row>
    <row r="58" spans="1:7" ht="30" customHeight="1">
      <c r="F58" s="11"/>
      <c r="G58" s="11"/>
    </row>
  </sheetData>
  <mergeCells count="6">
    <mergeCell ref="A6:G6"/>
    <mergeCell ref="A1:G1"/>
    <mergeCell ref="A2:G2"/>
    <mergeCell ref="A3:G3"/>
    <mergeCell ref="A5:G5"/>
    <mergeCell ref="A4:G4"/>
  </mergeCells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landscape" r:id="rId1"/>
  <ignoredErrors>
    <ignoredError sqref="F10:G56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175E-6B81-49D3-ADBA-D227E55300CD}">
  <sheetPr>
    <pageSetUpPr fitToPage="1"/>
  </sheetPr>
  <dimension ref="A1:K116"/>
  <sheetViews>
    <sheetView workbookViewId="0">
      <selection activeCell="K11" sqref="K11"/>
    </sheetView>
  </sheetViews>
  <sheetFormatPr defaultRowHeight="14.4"/>
  <cols>
    <col min="1" max="1" width="12.77734375" style="29" customWidth="1"/>
    <col min="2" max="2" width="51.88671875" style="29" customWidth="1"/>
    <col min="3" max="6" width="14.77734375" style="29" customWidth="1"/>
    <col min="7" max="9" width="8.5546875" style="29" bestFit="1" customWidth="1"/>
    <col min="10" max="10" width="8.88671875" style="29" customWidth="1"/>
    <col min="11" max="16384" width="8.88671875" style="29"/>
  </cols>
  <sheetData>
    <row r="1" spans="1:10" ht="15.6" customHeight="1" thickBot="1">
      <c r="A1" s="228" t="s">
        <v>152</v>
      </c>
      <c r="B1" s="231"/>
      <c r="C1" s="231"/>
      <c r="D1" s="231"/>
      <c r="E1" s="231"/>
      <c r="F1" s="231"/>
      <c r="G1" s="231"/>
      <c r="H1" s="231"/>
      <c r="I1" s="163"/>
    </row>
    <row r="2" spans="1:10" ht="18" customHeight="1" thickBot="1">
      <c r="A2" s="228" t="s">
        <v>159</v>
      </c>
      <c r="B2" s="224"/>
      <c r="C2" s="224"/>
      <c r="D2" s="224"/>
      <c r="E2" s="224"/>
      <c r="F2" s="224"/>
      <c r="G2" s="224"/>
      <c r="H2" s="224"/>
      <c r="I2" s="164"/>
    </row>
    <row r="3" spans="1:10" ht="15.75" customHeight="1" thickBot="1">
      <c r="A3" s="228" t="s">
        <v>16</v>
      </c>
      <c r="B3" s="231"/>
      <c r="C3" s="231"/>
      <c r="D3" s="231"/>
      <c r="E3" s="231"/>
      <c r="F3" s="231"/>
      <c r="G3" s="231"/>
      <c r="H3" s="231"/>
      <c r="I3" s="163"/>
    </row>
    <row r="4" spans="1:10" ht="16.2" thickBot="1">
      <c r="A4" s="242"/>
      <c r="B4" s="247"/>
      <c r="C4" s="247"/>
      <c r="D4" s="247"/>
      <c r="E4" s="247"/>
      <c r="F4" s="247"/>
      <c r="G4" s="247"/>
      <c r="H4" s="248"/>
      <c r="I4" s="164"/>
    </row>
    <row r="5" spans="1:10" ht="18" customHeight="1" thickBot="1">
      <c r="A5" s="228" t="s">
        <v>189</v>
      </c>
      <c r="B5" s="231"/>
      <c r="C5" s="231"/>
      <c r="D5" s="231"/>
      <c r="E5" s="231"/>
      <c r="F5" s="231"/>
      <c r="G5" s="231"/>
      <c r="H5" s="231"/>
      <c r="I5" s="163"/>
    </row>
    <row r="6" spans="1:10" ht="16.2" thickBot="1">
      <c r="A6" s="242"/>
      <c r="B6" s="243"/>
      <c r="C6" s="243"/>
      <c r="D6" s="243"/>
      <c r="E6" s="243"/>
      <c r="F6" s="243"/>
      <c r="G6" s="243"/>
      <c r="H6" s="244"/>
      <c r="I6" s="164"/>
    </row>
    <row r="7" spans="1:10" ht="15" thickBot="1">
      <c r="A7" s="245">
        <v>1</v>
      </c>
      <c r="B7" s="246"/>
      <c r="C7" s="53">
        <v>2</v>
      </c>
      <c r="D7" s="53">
        <v>3</v>
      </c>
      <c r="E7" s="53">
        <v>4</v>
      </c>
      <c r="F7" s="53">
        <v>5</v>
      </c>
      <c r="G7" s="53" t="s">
        <v>186</v>
      </c>
      <c r="H7" s="53" t="s">
        <v>187</v>
      </c>
      <c r="I7"/>
    </row>
    <row r="8" spans="1:10" ht="28.2" thickBot="1">
      <c r="A8" s="145" t="s">
        <v>193</v>
      </c>
      <c r="B8" s="146" t="s">
        <v>24</v>
      </c>
      <c r="C8" s="146" t="s">
        <v>174</v>
      </c>
      <c r="D8" s="146" t="s">
        <v>170</v>
      </c>
      <c r="E8" s="146" t="s">
        <v>172</v>
      </c>
      <c r="F8" s="146" t="s">
        <v>181</v>
      </c>
      <c r="G8" s="146" t="s">
        <v>185</v>
      </c>
      <c r="H8" s="146" t="s">
        <v>185</v>
      </c>
      <c r="I8" s="50"/>
      <c r="J8" s="50"/>
    </row>
    <row r="9" spans="1:10" ht="15" thickBot="1">
      <c r="A9" s="82"/>
      <c r="B9" s="39" t="s">
        <v>45</v>
      </c>
      <c r="C9" s="40">
        <v>0</v>
      </c>
      <c r="D9" s="40">
        <v>0</v>
      </c>
      <c r="E9" s="41">
        <v>0</v>
      </c>
      <c r="F9" s="41">
        <v>0</v>
      </c>
      <c r="G9" s="41">
        <v>0</v>
      </c>
      <c r="H9" s="54" t="e">
        <f t="shared" ref="H9:H24" si="0">E9/C9*100</f>
        <v>#DIV/0!</v>
      </c>
      <c r="I9" s="50"/>
      <c r="J9" s="50"/>
    </row>
    <row r="10" spans="1:10" ht="15" thickBot="1">
      <c r="A10" s="82" t="s">
        <v>32</v>
      </c>
      <c r="B10" s="42" t="s">
        <v>33</v>
      </c>
      <c r="C10" s="40">
        <v>0</v>
      </c>
      <c r="D10" s="40">
        <v>0</v>
      </c>
      <c r="E10" s="41">
        <v>0</v>
      </c>
      <c r="F10" s="41">
        <v>0</v>
      </c>
      <c r="G10" s="41">
        <v>0</v>
      </c>
      <c r="H10" s="54" t="e">
        <f t="shared" si="0"/>
        <v>#DIV/0!</v>
      </c>
      <c r="I10" s="50"/>
      <c r="J10" s="50"/>
    </row>
    <row r="11" spans="1:10" ht="15" thickBot="1">
      <c r="A11" s="147"/>
      <c r="B11" s="148"/>
      <c r="C11" s="149"/>
      <c r="D11" s="149"/>
      <c r="E11" s="150"/>
      <c r="F11" s="150"/>
      <c r="G11" s="150"/>
      <c r="H11" s="150"/>
      <c r="I11" s="50"/>
      <c r="J11" s="50"/>
    </row>
    <row r="12" spans="1:10" ht="15" thickBot="1">
      <c r="A12" s="82"/>
      <c r="B12" s="39" t="s">
        <v>18</v>
      </c>
      <c r="C12" s="40">
        <v>0</v>
      </c>
      <c r="D12" s="40">
        <v>0</v>
      </c>
      <c r="E12" s="41">
        <v>0</v>
      </c>
      <c r="F12" s="41">
        <v>0</v>
      </c>
      <c r="G12" s="41">
        <v>0</v>
      </c>
      <c r="H12" s="54" t="e">
        <f t="shared" si="0"/>
        <v>#DIV/0!</v>
      </c>
      <c r="I12" s="50"/>
      <c r="J12" s="50"/>
    </row>
    <row r="13" spans="1:10" ht="15" thickBot="1">
      <c r="A13" s="78" t="s">
        <v>43</v>
      </c>
      <c r="B13" s="47" t="s">
        <v>44</v>
      </c>
      <c r="C13" s="40">
        <v>0</v>
      </c>
      <c r="D13" s="40">
        <v>0</v>
      </c>
      <c r="E13" s="41">
        <v>0</v>
      </c>
      <c r="F13" s="41">
        <v>0</v>
      </c>
      <c r="G13" s="41">
        <v>0</v>
      </c>
      <c r="H13" s="54" t="e">
        <f t="shared" si="0"/>
        <v>#DIV/0!</v>
      </c>
      <c r="I13" s="50"/>
      <c r="J13" s="50"/>
    </row>
    <row r="14" spans="1:10" ht="15" thickBot="1">
      <c r="A14" s="151"/>
      <c r="B14" s="152"/>
      <c r="C14" s="149"/>
      <c r="D14" s="149"/>
      <c r="E14" s="150"/>
      <c r="F14" s="150"/>
      <c r="G14" s="150"/>
      <c r="H14" s="150"/>
      <c r="I14" s="50"/>
      <c r="J14" s="50"/>
    </row>
    <row r="15" spans="1:10" ht="15" thickBot="1">
      <c r="A15" s="153"/>
      <c r="B15" s="154" t="s">
        <v>14</v>
      </c>
      <c r="C15" s="40">
        <v>0</v>
      </c>
      <c r="D15" s="40">
        <v>0</v>
      </c>
      <c r="E15" s="41">
        <v>0</v>
      </c>
      <c r="F15" s="41">
        <v>0</v>
      </c>
      <c r="G15" s="41">
        <v>0</v>
      </c>
      <c r="H15" s="54" t="e">
        <f t="shared" si="0"/>
        <v>#DIV/0!</v>
      </c>
      <c r="I15" s="50"/>
      <c r="J15" s="50"/>
    </row>
    <row r="16" spans="1:10" ht="15" thickBot="1">
      <c r="A16" s="82"/>
      <c r="B16" s="155" t="s">
        <v>19</v>
      </c>
      <c r="C16" s="40">
        <v>0</v>
      </c>
      <c r="D16" s="40">
        <v>0</v>
      </c>
      <c r="E16" s="41">
        <v>0</v>
      </c>
      <c r="F16" s="41">
        <v>0</v>
      </c>
      <c r="G16" s="41">
        <v>0</v>
      </c>
      <c r="H16" s="54" t="e">
        <f t="shared" si="0"/>
        <v>#DIV/0!</v>
      </c>
      <c r="I16" s="50"/>
      <c r="J16" s="50"/>
    </row>
    <row r="17" spans="1:11" ht="15" thickBot="1">
      <c r="A17" s="78" t="s">
        <v>36</v>
      </c>
      <c r="B17" s="44" t="s">
        <v>8</v>
      </c>
      <c r="C17" s="40">
        <v>0</v>
      </c>
      <c r="D17" s="40">
        <v>0</v>
      </c>
      <c r="E17" s="41">
        <v>0</v>
      </c>
      <c r="F17" s="41">
        <v>0</v>
      </c>
      <c r="G17" s="41">
        <v>0</v>
      </c>
      <c r="H17" s="54" t="e">
        <f t="shared" si="0"/>
        <v>#DIV/0!</v>
      </c>
      <c r="I17" s="50"/>
      <c r="J17" s="50"/>
    </row>
    <row r="18" spans="1:11" ht="15" thickBot="1">
      <c r="A18" s="82" t="s">
        <v>32</v>
      </c>
      <c r="B18" s="42" t="s">
        <v>33</v>
      </c>
      <c r="C18" s="40">
        <v>0</v>
      </c>
      <c r="D18" s="40">
        <v>0</v>
      </c>
      <c r="E18" s="41">
        <v>0</v>
      </c>
      <c r="F18" s="41">
        <v>0</v>
      </c>
      <c r="G18" s="41">
        <v>0</v>
      </c>
      <c r="H18" s="54" t="e">
        <f t="shared" si="0"/>
        <v>#DIV/0!</v>
      </c>
      <c r="I18" s="50"/>
      <c r="J18" s="50"/>
    </row>
    <row r="19" spans="1:11" ht="15" thickBot="1">
      <c r="A19" s="78" t="s">
        <v>39</v>
      </c>
      <c r="B19" s="44" t="s">
        <v>40</v>
      </c>
      <c r="C19" s="40">
        <v>0</v>
      </c>
      <c r="D19" s="40">
        <v>0</v>
      </c>
      <c r="E19" s="41">
        <v>0</v>
      </c>
      <c r="F19" s="41">
        <v>0</v>
      </c>
      <c r="G19" s="41">
        <v>0</v>
      </c>
      <c r="H19" s="54" t="e">
        <f t="shared" si="0"/>
        <v>#DIV/0!</v>
      </c>
      <c r="I19" s="50"/>
      <c r="J19" s="50"/>
    </row>
    <row r="20" spans="1:11" ht="15" thickBot="1">
      <c r="A20" s="78" t="s">
        <v>29</v>
      </c>
      <c r="B20" s="47" t="s">
        <v>30</v>
      </c>
      <c r="C20" s="40">
        <v>0</v>
      </c>
      <c r="D20" s="40">
        <v>0</v>
      </c>
      <c r="E20" s="41">
        <v>0</v>
      </c>
      <c r="F20" s="41">
        <v>0</v>
      </c>
      <c r="G20" s="41">
        <v>0</v>
      </c>
      <c r="H20" s="54" t="e">
        <f t="shared" si="0"/>
        <v>#DIV/0!</v>
      </c>
      <c r="I20" s="50"/>
      <c r="J20" s="50"/>
    </row>
    <row r="21" spans="1:11" ht="15" thickBot="1">
      <c r="A21" s="78" t="s">
        <v>37</v>
      </c>
      <c r="B21" s="44" t="s">
        <v>38</v>
      </c>
      <c r="C21" s="40">
        <v>0</v>
      </c>
      <c r="D21" s="40">
        <v>0</v>
      </c>
      <c r="E21" s="41">
        <v>0</v>
      </c>
      <c r="F21" s="41">
        <v>0</v>
      </c>
      <c r="G21" s="41">
        <v>0</v>
      </c>
      <c r="H21" s="54" t="e">
        <f t="shared" si="0"/>
        <v>#DIV/0!</v>
      </c>
      <c r="I21" s="50"/>
      <c r="J21" s="50"/>
    </row>
    <row r="22" spans="1:11" ht="15" thickBot="1">
      <c r="A22" s="78" t="s">
        <v>25</v>
      </c>
      <c r="B22" s="44" t="s">
        <v>218</v>
      </c>
      <c r="C22" s="40">
        <v>0</v>
      </c>
      <c r="D22" s="40">
        <v>0</v>
      </c>
      <c r="E22" s="41">
        <v>0</v>
      </c>
      <c r="F22" s="41">
        <v>0</v>
      </c>
      <c r="G22" s="41">
        <v>0</v>
      </c>
      <c r="H22" s="54" t="e">
        <f t="shared" si="0"/>
        <v>#DIV/0!</v>
      </c>
      <c r="I22" s="50"/>
      <c r="J22" s="50"/>
    </row>
    <row r="23" spans="1:11" s="3" customFormat="1" ht="15" thickBot="1">
      <c r="A23" s="78" t="s">
        <v>27</v>
      </c>
      <c r="B23" s="44" t="s">
        <v>28</v>
      </c>
      <c r="C23" s="40">
        <v>0</v>
      </c>
      <c r="D23" s="40">
        <v>0</v>
      </c>
      <c r="E23" s="41">
        <v>0</v>
      </c>
      <c r="F23" s="41">
        <v>0</v>
      </c>
      <c r="G23" s="41">
        <v>0</v>
      </c>
      <c r="H23" s="54" t="e">
        <f t="shared" si="0"/>
        <v>#DIV/0!</v>
      </c>
      <c r="I23" s="50"/>
    </row>
    <row r="24" spans="1:11" ht="15" thickBot="1">
      <c r="A24" s="82" t="s">
        <v>34</v>
      </c>
      <c r="B24" s="42" t="s">
        <v>219</v>
      </c>
      <c r="C24" s="40">
        <v>0</v>
      </c>
      <c r="D24" s="40">
        <v>0</v>
      </c>
      <c r="E24" s="41">
        <v>0</v>
      </c>
      <c r="F24" s="41">
        <v>0</v>
      </c>
      <c r="G24" s="41">
        <v>0</v>
      </c>
      <c r="H24" s="54" t="e">
        <f t="shared" si="0"/>
        <v>#DIV/0!</v>
      </c>
      <c r="I24" s="50"/>
      <c r="J24" s="50"/>
      <c r="K24" s="50"/>
    </row>
    <row r="25" spans="1:11" ht="30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spans="1:11" ht="30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1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</row>
    <row r="31" spans="1:11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1:1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1:1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1:1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</row>
    <row r="43" spans="1:1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</row>
    <row r="46" spans="1:1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</row>
    <row r="47" spans="1:1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  <row r="50" spans="1:1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</row>
    <row r="51" spans="1:1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</row>
    <row r="52" spans="1:1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</row>
    <row r="53" spans="1:1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</row>
    <row r="54" spans="1:1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</row>
    <row r="55" spans="1:11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</row>
    <row r="56" spans="1:11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</row>
    <row r="57" spans="1:11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</row>
    <row r="58" spans="1:11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</row>
    <row r="59" spans="1:11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</row>
    <row r="60" spans="1:11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</row>
    <row r="61" spans="1:11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</row>
    <row r="62" spans="1:11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</row>
    <row r="63" spans="1:11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</row>
    <row r="64" spans="1:11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</row>
    <row r="65" spans="1:11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</row>
    <row r="66" spans="1:11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</row>
    <row r="67" spans="1:11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</row>
    <row r="68" spans="1:11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</row>
    <row r="69" spans="1:1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</row>
    <row r="70" spans="1:1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</row>
    <row r="71" spans="1:1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</row>
    <row r="72" spans="1:1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</row>
    <row r="73" spans="1:1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</row>
    <row r="74" spans="1:1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1:1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</row>
    <row r="76" spans="1:1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</row>
    <row r="77" spans="1:11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</row>
    <row r="78" spans="1:11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</row>
    <row r="79" spans="1:11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</row>
    <row r="80" spans="1:1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</row>
    <row r="81" spans="1:1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</row>
    <row r="82" spans="1:11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</row>
    <row r="83" spans="1:11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</row>
    <row r="84" spans="1:11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</row>
    <row r="85" spans="1:11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</row>
    <row r="86" spans="1:11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</row>
    <row r="87" spans="1:11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</row>
    <row r="88" spans="1:11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</row>
    <row r="89" spans="1:11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</row>
    <row r="90" spans="1:11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</row>
    <row r="91" spans="1:11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</row>
    <row r="92" spans="1:11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</row>
    <row r="93" spans="1:1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</row>
    <row r="94" spans="1:1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</row>
    <row r="95" spans="1:1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</row>
    <row r="96" spans="1:11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</row>
    <row r="97" spans="1:11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</row>
    <row r="98" spans="1:11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</row>
    <row r="99" spans="1:11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</row>
    <row r="100" spans="1:11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</row>
    <row r="101" spans="1:11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</row>
    <row r="102" spans="1:1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</row>
    <row r="103" spans="1:11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</row>
    <row r="104" spans="1:11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</row>
    <row r="105" spans="1:11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</row>
    <row r="106" spans="1:11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</row>
    <row r="107" spans="1:11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</row>
    <row r="108" spans="1:11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</row>
    <row r="109" spans="1:11">
      <c r="A109" s="50"/>
      <c r="B109" s="50"/>
      <c r="C109" s="50"/>
      <c r="D109" s="50"/>
      <c r="E109" s="50"/>
      <c r="F109" s="50"/>
      <c r="G109" s="50"/>
      <c r="H109" s="50"/>
      <c r="I109"/>
      <c r="J109"/>
    </row>
    <row r="110" spans="1:11">
      <c r="A110"/>
      <c r="B110"/>
      <c r="C110"/>
      <c r="D110"/>
      <c r="E110"/>
      <c r="F110"/>
      <c r="G110"/>
      <c r="H110"/>
      <c r="I110"/>
      <c r="J110"/>
    </row>
    <row r="111" spans="1:11">
      <c r="A111"/>
      <c r="B111"/>
      <c r="C111"/>
      <c r="D111"/>
      <c r="E111"/>
      <c r="F111"/>
      <c r="G111"/>
      <c r="H111"/>
      <c r="I111"/>
      <c r="J111"/>
    </row>
    <row r="112" spans="1:11">
      <c r="A112"/>
      <c r="B112"/>
      <c r="C112"/>
      <c r="D112"/>
      <c r="E112"/>
      <c r="F112"/>
      <c r="G112"/>
      <c r="H112"/>
      <c r="I112"/>
      <c r="J112"/>
    </row>
    <row r="113" spans="1:10">
      <c r="A113"/>
      <c r="B113"/>
      <c r="C113"/>
      <c r="D113"/>
      <c r="E113"/>
      <c r="F113"/>
      <c r="G113"/>
      <c r="H113"/>
      <c r="I113"/>
      <c r="J113"/>
    </row>
    <row r="114" spans="1:10">
      <c r="A114"/>
      <c r="B114"/>
      <c r="C114"/>
      <c r="D114"/>
      <c r="E114"/>
      <c r="F114"/>
      <c r="G114"/>
      <c r="H114"/>
      <c r="I114"/>
      <c r="J114"/>
    </row>
    <row r="115" spans="1:10">
      <c r="A115"/>
      <c r="B115"/>
      <c r="C115"/>
      <c r="D115"/>
      <c r="E115"/>
      <c r="F115"/>
      <c r="G115"/>
      <c r="H115"/>
      <c r="I115"/>
      <c r="J115"/>
    </row>
    <row r="116" spans="1:10">
      <c r="A116"/>
      <c r="B116"/>
      <c r="C116"/>
      <c r="D116"/>
      <c r="E116"/>
      <c r="F116"/>
      <c r="G116"/>
      <c r="H116"/>
    </row>
  </sheetData>
  <mergeCells count="7">
    <mergeCell ref="A6:H6"/>
    <mergeCell ref="A7:B7"/>
    <mergeCell ref="A1:H1"/>
    <mergeCell ref="A2:H2"/>
    <mergeCell ref="A3:H3"/>
    <mergeCell ref="A5:H5"/>
    <mergeCell ref="A4:H4"/>
  </mergeCells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landscape" r:id="rId1"/>
  <ignoredErrors>
    <ignoredError sqref="H9:H116 I8:I23 I24:J115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workbookViewId="0">
      <selection activeCell="L16" sqref="L16"/>
    </sheetView>
  </sheetViews>
  <sheetFormatPr defaultRowHeight="14.4"/>
  <cols>
    <col min="1" max="1" width="7.21875" bestFit="1" customWidth="1"/>
    <col min="2" max="2" width="8" bestFit="1" customWidth="1"/>
    <col min="3" max="3" width="5.44140625" bestFit="1" customWidth="1"/>
    <col min="4" max="4" width="44.6640625" bestFit="1" customWidth="1"/>
    <col min="5" max="8" width="15.33203125" customWidth="1"/>
    <col min="9" max="10" width="8.5546875" bestFit="1" customWidth="1"/>
  </cols>
  <sheetData>
    <row r="1" spans="1:10" ht="15.6" thickBot="1">
      <c r="A1" s="250" t="s">
        <v>152</v>
      </c>
      <c r="B1" s="251"/>
      <c r="C1" s="251"/>
      <c r="D1" s="251"/>
      <c r="E1" s="251"/>
      <c r="F1" s="251"/>
      <c r="G1" s="251"/>
      <c r="H1" s="251"/>
      <c r="I1" s="251"/>
      <c r="J1" s="252"/>
    </row>
    <row r="2" spans="1:10" ht="18" customHeight="1" thickBot="1">
      <c r="A2" s="250" t="s">
        <v>159</v>
      </c>
      <c r="B2" s="251"/>
      <c r="C2" s="251"/>
      <c r="D2" s="251"/>
      <c r="E2" s="251"/>
      <c r="F2" s="251"/>
      <c r="G2" s="251"/>
      <c r="H2" s="253"/>
      <c r="I2" s="253"/>
      <c r="J2" s="254"/>
    </row>
    <row r="3" spans="1:10" ht="15.75" customHeight="1" thickBot="1">
      <c r="A3" s="250" t="s">
        <v>16</v>
      </c>
      <c r="B3" s="251"/>
      <c r="C3" s="251"/>
      <c r="D3" s="251"/>
      <c r="E3" s="251"/>
      <c r="F3" s="251"/>
      <c r="G3" s="251"/>
      <c r="H3" s="251"/>
      <c r="I3" s="251"/>
      <c r="J3" s="252"/>
    </row>
    <row r="4" spans="1:10" ht="16.2" thickBot="1">
      <c r="A4" s="255"/>
      <c r="B4" s="256"/>
      <c r="C4" s="256"/>
      <c r="D4" s="256"/>
      <c r="E4" s="256"/>
      <c r="F4" s="256"/>
      <c r="G4" s="256"/>
      <c r="H4" s="256"/>
      <c r="I4" s="256"/>
      <c r="J4" s="257"/>
    </row>
    <row r="5" spans="1:10" ht="18" customHeight="1" thickBot="1">
      <c r="A5" s="250" t="s">
        <v>188</v>
      </c>
      <c r="B5" s="251"/>
      <c r="C5" s="251"/>
      <c r="D5" s="251"/>
      <c r="E5" s="251"/>
      <c r="F5" s="251"/>
      <c r="G5" s="251"/>
      <c r="H5" s="251"/>
      <c r="I5" s="251"/>
      <c r="J5" s="252"/>
    </row>
    <row r="6" spans="1:10" ht="16.2" thickBot="1">
      <c r="A6" s="258"/>
      <c r="B6" s="259"/>
      <c r="C6" s="259"/>
      <c r="D6" s="259"/>
      <c r="E6" s="259"/>
      <c r="F6" s="259"/>
      <c r="G6" s="259"/>
      <c r="H6" s="259"/>
      <c r="I6" s="259"/>
      <c r="J6" s="260"/>
    </row>
    <row r="7" spans="1:10" ht="15" thickBot="1">
      <c r="A7" s="249">
        <v>1</v>
      </c>
      <c r="B7" s="246"/>
      <c r="C7" s="246"/>
      <c r="D7" s="246"/>
      <c r="E7" s="53">
        <v>2</v>
      </c>
      <c r="F7" s="53">
        <v>3</v>
      </c>
      <c r="G7" s="53">
        <v>4</v>
      </c>
      <c r="H7" s="53">
        <v>5</v>
      </c>
      <c r="I7" s="53" t="s">
        <v>186</v>
      </c>
      <c r="J7" s="53" t="s">
        <v>187</v>
      </c>
    </row>
    <row r="8" spans="1:10" ht="30" customHeight="1" thickBot="1">
      <c r="A8" s="56" t="s">
        <v>5</v>
      </c>
      <c r="B8" s="56" t="s">
        <v>6</v>
      </c>
      <c r="C8" s="56" t="s">
        <v>7</v>
      </c>
      <c r="D8" s="56" t="s">
        <v>24</v>
      </c>
      <c r="E8" s="57" t="s">
        <v>174</v>
      </c>
      <c r="F8" s="57" t="s">
        <v>170</v>
      </c>
      <c r="G8" s="57" t="s">
        <v>172</v>
      </c>
      <c r="H8" s="57" t="s">
        <v>181</v>
      </c>
      <c r="I8" s="57" t="s">
        <v>185</v>
      </c>
      <c r="J8" s="57" t="s">
        <v>185</v>
      </c>
    </row>
    <row r="9" spans="1:10" ht="30" customHeight="1" thickBot="1">
      <c r="A9" s="39">
        <v>8</v>
      </c>
      <c r="B9" s="39"/>
      <c r="C9" s="39"/>
      <c r="D9" s="39" t="s">
        <v>13</v>
      </c>
      <c r="E9" s="40">
        <v>0</v>
      </c>
      <c r="F9" s="40">
        <v>0</v>
      </c>
      <c r="G9" s="41">
        <v>0</v>
      </c>
      <c r="H9" s="41">
        <v>0</v>
      </c>
      <c r="I9" s="54">
        <v>0</v>
      </c>
      <c r="J9" s="54">
        <v>0</v>
      </c>
    </row>
    <row r="10" spans="1:10" ht="30" customHeight="1" thickBot="1">
      <c r="A10" s="42"/>
      <c r="B10" s="42">
        <v>81</v>
      </c>
      <c r="C10" s="42"/>
      <c r="D10" s="42" t="s">
        <v>45</v>
      </c>
      <c r="E10" s="40">
        <v>0</v>
      </c>
      <c r="F10" s="40">
        <v>0</v>
      </c>
      <c r="G10" s="41">
        <v>0</v>
      </c>
      <c r="H10" s="41">
        <v>0</v>
      </c>
      <c r="I10" s="54">
        <v>0</v>
      </c>
      <c r="J10" s="54">
        <v>0</v>
      </c>
    </row>
    <row r="11" spans="1:10" ht="15" thickBot="1">
      <c r="A11" s="156"/>
      <c r="B11" s="157"/>
      <c r="C11" s="158"/>
      <c r="D11" s="158"/>
      <c r="E11" s="159"/>
      <c r="F11" s="159"/>
      <c r="G11" s="91"/>
      <c r="H11" s="91"/>
      <c r="I11" s="91"/>
      <c r="J11" s="91"/>
    </row>
    <row r="12" spans="1:10" ht="30" customHeight="1" thickBot="1">
      <c r="A12" s="39"/>
      <c r="B12" s="42">
        <v>84</v>
      </c>
      <c r="C12" s="42"/>
      <c r="D12" s="42" t="s">
        <v>18</v>
      </c>
      <c r="E12" s="40">
        <v>0</v>
      </c>
      <c r="F12" s="40">
        <v>0</v>
      </c>
      <c r="G12" s="41">
        <v>0</v>
      </c>
      <c r="H12" s="41">
        <v>0</v>
      </c>
      <c r="I12" s="54">
        <v>0</v>
      </c>
      <c r="J12" s="54">
        <v>0</v>
      </c>
    </row>
    <row r="13" spans="1:10" ht="15" thickBot="1">
      <c r="A13" s="160"/>
      <c r="B13" s="160"/>
      <c r="C13" s="160"/>
      <c r="D13" s="161"/>
      <c r="E13" s="159"/>
      <c r="F13" s="159"/>
      <c r="G13" s="91"/>
      <c r="H13" s="91"/>
      <c r="I13" s="91"/>
      <c r="J13" s="91"/>
    </row>
    <row r="14" spans="1:10" ht="30" customHeight="1" thickBot="1">
      <c r="A14" s="162">
        <v>5</v>
      </c>
      <c r="B14" s="162"/>
      <c r="C14" s="162"/>
      <c r="D14" s="154" t="s">
        <v>14</v>
      </c>
      <c r="E14" s="40">
        <v>0</v>
      </c>
      <c r="F14" s="40">
        <v>0</v>
      </c>
      <c r="G14" s="41">
        <v>0</v>
      </c>
      <c r="H14" s="41">
        <v>0</v>
      </c>
      <c r="I14" s="54">
        <v>0</v>
      </c>
      <c r="J14" s="54">
        <v>0</v>
      </c>
    </row>
    <row r="15" spans="1:10" ht="30" customHeight="1" thickBot="1">
      <c r="A15" s="42"/>
      <c r="B15" s="42">
        <v>54</v>
      </c>
      <c r="C15" s="42"/>
      <c r="D15" s="155" t="s">
        <v>19</v>
      </c>
      <c r="E15" s="40">
        <v>0</v>
      </c>
      <c r="F15" s="40">
        <v>0</v>
      </c>
      <c r="G15" s="41">
        <v>0</v>
      </c>
      <c r="H15" s="41">
        <v>0</v>
      </c>
      <c r="I15" s="54">
        <v>0</v>
      </c>
      <c r="J15" s="54">
        <v>0</v>
      </c>
    </row>
    <row r="16" spans="1:10" ht="30" customHeight="1">
      <c r="A16" s="11"/>
      <c r="B16" s="11"/>
      <c r="C16" s="11"/>
      <c r="D16" s="11"/>
      <c r="E16" s="11"/>
      <c r="F16" s="11"/>
      <c r="G16" s="11"/>
      <c r="H16" s="11"/>
    </row>
    <row r="17" spans="1:10" ht="30" customHeight="1"/>
    <row r="18" spans="1:10" ht="30" customHeight="1"/>
    <row r="19" spans="1:10" ht="30" customHeight="1"/>
    <row r="20" spans="1:10" ht="30" customHeight="1"/>
    <row r="21" spans="1:10" ht="30" customHeight="1"/>
    <row r="22" spans="1:10" ht="30" customHeight="1"/>
    <row r="23" spans="1:10" s="3" customFormat="1" ht="30" customHeight="1">
      <c r="A23"/>
      <c r="B23"/>
      <c r="C23"/>
      <c r="D23"/>
      <c r="E23"/>
      <c r="F23"/>
      <c r="G23"/>
      <c r="H23"/>
      <c r="I23"/>
      <c r="J23"/>
    </row>
    <row r="24" spans="1:10" ht="30" customHeight="1"/>
    <row r="25" spans="1:10" ht="30" customHeight="1"/>
    <row r="26" spans="1:10" ht="30" customHeight="1"/>
  </sheetData>
  <mergeCells count="7">
    <mergeCell ref="A7:D7"/>
    <mergeCell ref="A1:J1"/>
    <mergeCell ref="A2:J2"/>
    <mergeCell ref="A3:J3"/>
    <mergeCell ref="A4:J4"/>
    <mergeCell ref="A6:J6"/>
    <mergeCell ref="A5:J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7"/>
  <sheetViews>
    <sheetView tabSelected="1" workbookViewId="0">
      <selection activeCell="D13" sqref="D13"/>
    </sheetView>
  </sheetViews>
  <sheetFormatPr defaultRowHeight="14.4"/>
  <cols>
    <col min="1" max="1" width="19.109375" customWidth="1"/>
    <col min="2" max="2" width="52.77734375" bestFit="1" customWidth="1"/>
    <col min="3" max="6" width="15.77734375" customWidth="1"/>
    <col min="7" max="7" width="10.44140625" bestFit="1" customWidth="1"/>
    <col min="8" max="8" width="8.77734375" bestFit="1" customWidth="1"/>
    <col min="9" max="9" width="22.109375" customWidth="1"/>
    <col min="10" max="10" width="19" customWidth="1"/>
  </cols>
  <sheetData>
    <row r="1" spans="1:10" ht="18.600000000000001" thickBot="1">
      <c r="A1" s="261" t="s">
        <v>152</v>
      </c>
      <c r="B1" s="262"/>
      <c r="C1" s="262"/>
      <c r="D1" s="262"/>
      <c r="E1" s="262"/>
      <c r="F1" s="263"/>
      <c r="G1" s="263"/>
      <c r="H1" s="263"/>
      <c r="I1" s="2"/>
      <c r="J1" s="2"/>
    </row>
    <row r="2" spans="1:10" ht="17.399999999999999" customHeight="1" thickBot="1">
      <c r="A2" s="261" t="s">
        <v>159</v>
      </c>
      <c r="B2" s="262"/>
      <c r="C2" s="262"/>
      <c r="D2" s="262"/>
      <c r="E2" s="262"/>
      <c r="F2" s="264"/>
      <c r="G2" s="264"/>
      <c r="H2" s="264"/>
      <c r="I2" s="1"/>
    </row>
    <row r="3" spans="1:10" ht="18" customHeight="1" thickBot="1">
      <c r="A3" s="261" t="s">
        <v>15</v>
      </c>
      <c r="B3" s="263"/>
      <c r="C3" s="263"/>
      <c r="D3" s="263"/>
      <c r="E3" s="263"/>
      <c r="F3" s="263"/>
      <c r="G3" s="263"/>
      <c r="H3" s="263"/>
      <c r="I3" s="2"/>
      <c r="J3" s="2"/>
    </row>
    <row r="4" spans="1:10" ht="15" thickBot="1">
      <c r="A4" s="268">
        <v>1</v>
      </c>
      <c r="B4" s="269"/>
      <c r="C4" s="95">
        <v>2</v>
      </c>
      <c r="D4" s="95">
        <v>3</v>
      </c>
      <c r="E4" s="95">
        <v>4</v>
      </c>
      <c r="F4" s="95">
        <v>5</v>
      </c>
      <c r="G4" s="95" t="s">
        <v>186</v>
      </c>
      <c r="H4" s="95" t="s">
        <v>187</v>
      </c>
      <c r="I4" s="1"/>
      <c r="J4" s="1"/>
    </row>
    <row r="5" spans="1:10" ht="31.8" thickBot="1">
      <c r="A5" s="266"/>
      <c r="B5" s="267"/>
      <c r="C5" s="96" t="s">
        <v>174</v>
      </c>
      <c r="D5" s="96" t="s">
        <v>170</v>
      </c>
      <c r="E5" s="96" t="s">
        <v>172</v>
      </c>
      <c r="F5" s="96" t="s">
        <v>181</v>
      </c>
      <c r="G5" s="96" t="s">
        <v>185</v>
      </c>
      <c r="H5" s="96" t="s">
        <v>185</v>
      </c>
    </row>
    <row r="6" spans="1:10" ht="22.8" customHeight="1" thickBot="1">
      <c r="A6" s="266" t="s">
        <v>152</v>
      </c>
      <c r="B6" s="267"/>
      <c r="C6" s="96">
        <f>SUM(C7+0)</f>
        <v>783639.19000000006</v>
      </c>
      <c r="D6" s="96">
        <f>SUM(D7+0)</f>
        <v>888434.17999999993</v>
      </c>
      <c r="E6" s="96">
        <f t="shared" ref="E6:F6" si="0">SUM(E7+0)</f>
        <v>-1991.1900000000005</v>
      </c>
      <c r="F6" s="96">
        <f t="shared" si="0"/>
        <v>886442.99</v>
      </c>
      <c r="G6" s="96">
        <f>F6/C6*100</f>
        <v>113.11876706931923</v>
      </c>
      <c r="H6" s="96">
        <f>F6/D6*100</f>
        <v>99.775876475171188</v>
      </c>
    </row>
    <row r="7" spans="1:10" ht="16.8" customHeight="1" thickBot="1">
      <c r="A7" s="266" t="s">
        <v>153</v>
      </c>
      <c r="B7" s="267"/>
      <c r="C7" s="96">
        <f>SUM(C8:C15)</f>
        <v>783639.19000000006</v>
      </c>
      <c r="D7" s="96">
        <f>SUM(D8:D15)</f>
        <v>888434.17999999993</v>
      </c>
      <c r="E7" s="96">
        <f>SUM(E8:E15)</f>
        <v>-1991.1900000000005</v>
      </c>
      <c r="F7" s="96">
        <f>SUM(F8:F15)</f>
        <v>886442.99</v>
      </c>
      <c r="G7" s="96">
        <f t="shared" ref="G7:G73" si="1">F7/C7*100</f>
        <v>113.11876706931923</v>
      </c>
      <c r="H7" s="96">
        <f t="shared" ref="H7:H73" si="2">F7/D7*100</f>
        <v>99.775876475171188</v>
      </c>
    </row>
    <row r="8" spans="1:10" ht="16.8" customHeight="1" thickBot="1">
      <c r="A8" s="97">
        <v>1</v>
      </c>
      <c r="B8" s="24" t="s">
        <v>154</v>
      </c>
      <c r="C8" s="25">
        <f>C17+0</f>
        <v>21155.649999999998</v>
      </c>
      <c r="D8" s="25">
        <f t="shared" ref="D8:F8" si="3">D17+0</f>
        <v>33944.639999999999</v>
      </c>
      <c r="E8" s="25">
        <f t="shared" si="3"/>
        <v>774</v>
      </c>
      <c r="F8" s="25">
        <f t="shared" si="3"/>
        <v>34718.639999999999</v>
      </c>
      <c r="G8" s="20">
        <f t="shared" si="1"/>
        <v>164.11048585129743</v>
      </c>
      <c r="H8" s="20">
        <f t="shared" si="2"/>
        <v>102.28018326310134</v>
      </c>
    </row>
    <row r="9" spans="1:10" ht="16.2" thickBot="1">
      <c r="A9" s="97">
        <v>3</v>
      </c>
      <c r="B9" s="24" t="s">
        <v>155</v>
      </c>
      <c r="C9" s="25">
        <f>C48+0</f>
        <v>0</v>
      </c>
      <c r="D9" s="25">
        <f t="shared" ref="D9:F9" si="4">D48+0</f>
        <v>2510</v>
      </c>
      <c r="E9" s="25">
        <f t="shared" si="4"/>
        <v>0</v>
      </c>
      <c r="F9" s="25">
        <f t="shared" si="4"/>
        <v>2510</v>
      </c>
      <c r="G9" s="20" t="e">
        <f t="shared" si="1"/>
        <v>#DIV/0!</v>
      </c>
      <c r="H9" s="20">
        <f t="shared" si="2"/>
        <v>100</v>
      </c>
    </row>
    <row r="10" spans="1:10" ht="16.2" thickBot="1">
      <c r="A10" s="97">
        <v>39</v>
      </c>
      <c r="B10" s="24" t="s">
        <v>207</v>
      </c>
      <c r="C10" s="25">
        <f>C54+0</f>
        <v>108.18</v>
      </c>
      <c r="D10" s="25">
        <f t="shared" ref="D10:F10" si="5">D54+0</f>
        <v>0</v>
      </c>
      <c r="E10" s="25">
        <f t="shared" si="5"/>
        <v>278.52999999999997</v>
      </c>
      <c r="F10" s="25">
        <f t="shared" si="5"/>
        <v>278.52999999999997</v>
      </c>
      <c r="G10" s="20">
        <f t="shared" ref="G10:G14" si="6">F10/C10*100</f>
        <v>257.46903309299313</v>
      </c>
      <c r="H10" s="20" t="e">
        <f t="shared" ref="H10:H14" si="7">F10/D10*100</f>
        <v>#DIV/0!</v>
      </c>
    </row>
    <row r="11" spans="1:10" ht="16.2" thickBot="1">
      <c r="A11" s="97">
        <v>4</v>
      </c>
      <c r="B11" s="24" t="s">
        <v>156</v>
      </c>
      <c r="C11" s="25">
        <f>C60+C67+C83</f>
        <v>63906.19</v>
      </c>
      <c r="D11" s="25">
        <f t="shared" ref="D11:F11" si="8">D60+D67+D83</f>
        <v>75087.820000000007</v>
      </c>
      <c r="E11" s="25">
        <f t="shared" si="8"/>
        <v>-4714.0700000000006</v>
      </c>
      <c r="F11" s="25">
        <f t="shared" si="8"/>
        <v>70373.750000000015</v>
      </c>
      <c r="G11" s="20">
        <f t="shared" si="6"/>
        <v>110.12039678785422</v>
      </c>
      <c r="H11" s="20">
        <f t="shared" si="7"/>
        <v>93.721924541157293</v>
      </c>
    </row>
    <row r="12" spans="1:10" ht="16.2" thickBot="1">
      <c r="A12" s="97">
        <v>49</v>
      </c>
      <c r="B12" s="24" t="s">
        <v>208</v>
      </c>
      <c r="C12" s="25">
        <f>C88+0</f>
        <v>488</v>
      </c>
      <c r="D12" s="25">
        <f t="shared" ref="D12:F12" si="9">D88+0</f>
        <v>0</v>
      </c>
      <c r="E12" s="25">
        <f t="shared" si="9"/>
        <v>252.49</v>
      </c>
      <c r="F12" s="25">
        <f t="shared" si="9"/>
        <v>252.49</v>
      </c>
      <c r="G12" s="20">
        <f t="shared" si="6"/>
        <v>51.739754098360656</v>
      </c>
      <c r="H12" s="20" t="e">
        <f t="shared" si="7"/>
        <v>#DIV/0!</v>
      </c>
    </row>
    <row r="13" spans="1:10" ht="16.8" customHeight="1" thickBot="1">
      <c r="A13" s="97">
        <v>5</v>
      </c>
      <c r="B13" s="24" t="s">
        <v>157</v>
      </c>
      <c r="C13" s="25">
        <f>C94+C103+C113</f>
        <v>691334.83000000007</v>
      </c>
      <c r="D13" s="25">
        <f t="shared" ref="D13:F13" si="10">D94+D103+D113</f>
        <v>776891.72</v>
      </c>
      <c r="E13" s="25">
        <f t="shared" si="10"/>
        <v>-2023.9699999999998</v>
      </c>
      <c r="F13" s="25">
        <f t="shared" si="10"/>
        <v>774867.75</v>
      </c>
      <c r="G13" s="20">
        <f t="shared" si="6"/>
        <v>112.08284558728221</v>
      </c>
      <c r="H13" s="20">
        <f t="shared" si="7"/>
        <v>99.739478495149882</v>
      </c>
    </row>
    <row r="14" spans="1:10" ht="16.2" thickBot="1">
      <c r="A14" s="97">
        <v>59</v>
      </c>
      <c r="B14" s="24" t="s">
        <v>209</v>
      </c>
      <c r="C14" s="25">
        <f>C135+C141+C147+C153+C161</f>
        <v>4971.34</v>
      </c>
      <c r="D14" s="25">
        <f t="shared" ref="D14:F14" si="11">D135+D141+D147+D153+D161</f>
        <v>0</v>
      </c>
      <c r="E14" s="25">
        <f t="shared" si="11"/>
        <v>3441.83</v>
      </c>
      <c r="F14" s="25">
        <f t="shared" si="11"/>
        <v>3441.83</v>
      </c>
      <c r="G14" s="20">
        <f t="shared" si="6"/>
        <v>69.233446113120394</v>
      </c>
      <c r="H14" s="20" t="e">
        <f t="shared" si="7"/>
        <v>#DIV/0!</v>
      </c>
    </row>
    <row r="15" spans="1:10" ht="16.2" thickBot="1">
      <c r="A15" s="97">
        <v>6</v>
      </c>
      <c r="B15" s="26" t="s">
        <v>158</v>
      </c>
      <c r="C15" s="25">
        <f>SUM(C169+0)</f>
        <v>1675</v>
      </c>
      <c r="D15" s="25">
        <f>SUM(D169+0)</f>
        <v>0</v>
      </c>
      <c r="E15" s="25">
        <f t="shared" ref="E15:F15" si="12">SUM(E169+0)</f>
        <v>0</v>
      </c>
      <c r="F15" s="25">
        <f t="shared" si="12"/>
        <v>0</v>
      </c>
      <c r="G15" s="20">
        <f t="shared" si="1"/>
        <v>0</v>
      </c>
      <c r="H15" s="20" t="e">
        <f t="shared" si="2"/>
        <v>#DIV/0!</v>
      </c>
    </row>
    <row r="16" spans="1:10" ht="16.2" thickBot="1">
      <c r="A16" s="265"/>
      <c r="B16" s="265"/>
      <c r="C16" s="98"/>
      <c r="D16" s="27"/>
      <c r="E16" s="27"/>
      <c r="F16" s="27"/>
      <c r="G16" s="27"/>
      <c r="H16" s="27"/>
    </row>
    <row r="17" spans="1:8" ht="15" customHeight="1" thickBot="1">
      <c r="A17" s="19" t="s">
        <v>95</v>
      </c>
      <c r="B17" s="19" t="s">
        <v>8</v>
      </c>
      <c r="C17" s="20">
        <f t="shared" ref="C17:F17" si="13">SUM(C18+0)</f>
        <v>21155.649999999998</v>
      </c>
      <c r="D17" s="20">
        <f t="shared" si="13"/>
        <v>33944.639999999999</v>
      </c>
      <c r="E17" s="20">
        <f t="shared" si="13"/>
        <v>774</v>
      </c>
      <c r="F17" s="20">
        <f t="shared" si="13"/>
        <v>34718.639999999999</v>
      </c>
      <c r="G17" s="20">
        <f t="shared" si="1"/>
        <v>164.11048585129743</v>
      </c>
      <c r="H17" s="20">
        <f t="shared" si="2"/>
        <v>102.28018326310134</v>
      </c>
    </row>
    <row r="18" spans="1:8" ht="16.2" thickBot="1">
      <c r="A18" s="19" t="s">
        <v>144</v>
      </c>
      <c r="B18" s="19" t="s">
        <v>8</v>
      </c>
      <c r="C18" s="21">
        <f>SUM(C19+C38)</f>
        <v>21155.649999999998</v>
      </c>
      <c r="D18" s="21">
        <f>D19+D38</f>
        <v>33944.639999999999</v>
      </c>
      <c r="E18" s="21">
        <f>SUM(E19+E38)</f>
        <v>774</v>
      </c>
      <c r="F18" s="21">
        <f>SUM(F19+F38)</f>
        <v>34718.639999999999</v>
      </c>
      <c r="G18" s="20">
        <f t="shared" si="1"/>
        <v>164.11048585129743</v>
      </c>
      <c r="H18" s="20">
        <f t="shared" si="2"/>
        <v>102.28018326310134</v>
      </c>
    </row>
    <row r="19" spans="1:8" ht="16.2" thickBot="1">
      <c r="A19" s="99" t="s">
        <v>96</v>
      </c>
      <c r="B19" s="22" t="s">
        <v>112</v>
      </c>
      <c r="C19" s="23">
        <f>SUM(C20+C23+C27+C30+C34)</f>
        <v>19220.649999999998</v>
      </c>
      <c r="D19" s="23">
        <f>SUM(D20+D23+D34)</f>
        <v>33944.639999999999</v>
      </c>
      <c r="E19" s="23">
        <f>SUM(E20+E23+E27+E34)</f>
        <v>774</v>
      </c>
      <c r="F19" s="23">
        <f>SUM(F20+F23+F27+F34)</f>
        <v>34718.639999999999</v>
      </c>
      <c r="G19" s="20">
        <f t="shared" si="1"/>
        <v>180.63197654605855</v>
      </c>
      <c r="H19" s="20">
        <f t="shared" si="2"/>
        <v>102.28018326310134</v>
      </c>
    </row>
    <row r="20" spans="1:8" ht="16.2" thickBot="1">
      <c r="A20" s="100" t="s">
        <v>132</v>
      </c>
      <c r="B20" s="30" t="s">
        <v>113</v>
      </c>
      <c r="C20" s="31">
        <f t="shared" ref="C20" si="14">SUM(C22+0)</f>
        <v>1024.56</v>
      </c>
      <c r="D20" s="31">
        <f t="shared" ref="D20" si="15">SUM(D22+0)</f>
        <v>0</v>
      </c>
      <c r="E20" s="31">
        <f t="shared" ref="E20:F20" si="16">SUM(E22+0)</f>
        <v>0</v>
      </c>
      <c r="F20" s="31">
        <f t="shared" si="16"/>
        <v>0</v>
      </c>
      <c r="G20" s="96">
        <f t="shared" si="1"/>
        <v>0</v>
      </c>
      <c r="H20" s="96" t="e">
        <f t="shared" si="2"/>
        <v>#DIV/0!</v>
      </c>
    </row>
    <row r="21" spans="1:8" ht="16.2" thickBot="1">
      <c r="A21" s="101">
        <v>3</v>
      </c>
      <c r="B21" s="13" t="s">
        <v>9</v>
      </c>
      <c r="C21" s="14">
        <f>SUM(C22+0)</f>
        <v>1024.56</v>
      </c>
      <c r="D21" s="14">
        <v>0</v>
      </c>
      <c r="E21" s="14">
        <v>0</v>
      </c>
      <c r="F21" s="14">
        <v>0</v>
      </c>
      <c r="G21" s="102">
        <f t="shared" si="1"/>
        <v>0</v>
      </c>
      <c r="H21" s="102" t="e">
        <f t="shared" si="2"/>
        <v>#DIV/0!</v>
      </c>
    </row>
    <row r="22" spans="1:8" ht="16.2" thickBot="1">
      <c r="A22" s="103">
        <v>32</v>
      </c>
      <c r="B22" s="5" t="s">
        <v>17</v>
      </c>
      <c r="C22" s="6">
        <v>1024.56</v>
      </c>
      <c r="D22" s="6">
        <v>0</v>
      </c>
      <c r="E22" s="6">
        <v>0</v>
      </c>
      <c r="F22" s="6">
        <v>0</v>
      </c>
      <c r="G22" s="104">
        <f t="shared" si="1"/>
        <v>0</v>
      </c>
      <c r="H22" s="104" t="e">
        <f t="shared" si="2"/>
        <v>#DIV/0!</v>
      </c>
    </row>
    <row r="23" spans="1:8" ht="16.2" thickBot="1">
      <c r="A23" s="100" t="s">
        <v>98</v>
      </c>
      <c r="B23" s="30" t="s">
        <v>114</v>
      </c>
      <c r="C23" s="31">
        <f>0+C24</f>
        <v>7359.1</v>
      </c>
      <c r="D23" s="31">
        <f>0+D24</f>
        <v>12383.41</v>
      </c>
      <c r="E23" s="31">
        <f>0+E24</f>
        <v>0</v>
      </c>
      <c r="F23" s="31">
        <f>0+F24</f>
        <v>12383.41</v>
      </c>
      <c r="G23" s="96">
        <f t="shared" si="1"/>
        <v>168.2734301748855</v>
      </c>
      <c r="H23" s="96">
        <f t="shared" si="2"/>
        <v>100</v>
      </c>
    </row>
    <row r="24" spans="1:8" ht="16.2" thickBot="1">
      <c r="A24" s="101">
        <v>3</v>
      </c>
      <c r="B24" s="13" t="s">
        <v>9</v>
      </c>
      <c r="C24" s="14">
        <f>C25+C26</f>
        <v>7359.1</v>
      </c>
      <c r="D24" s="14">
        <f>D25+D26</f>
        <v>12383.41</v>
      </c>
      <c r="E24" s="14">
        <f>E25+E26</f>
        <v>0</v>
      </c>
      <c r="F24" s="14">
        <f>F25+F26</f>
        <v>12383.41</v>
      </c>
      <c r="G24" s="102">
        <f t="shared" si="1"/>
        <v>168.2734301748855</v>
      </c>
      <c r="H24" s="102">
        <f t="shared" si="2"/>
        <v>100</v>
      </c>
    </row>
    <row r="25" spans="1:8" ht="16.2" thickBot="1">
      <c r="A25" s="103">
        <v>31</v>
      </c>
      <c r="B25" s="5" t="s">
        <v>10</v>
      </c>
      <c r="C25" s="7">
        <v>5361.16</v>
      </c>
      <c r="D25" s="7">
        <v>10623.41</v>
      </c>
      <c r="E25" s="7">
        <v>0</v>
      </c>
      <c r="F25" s="7">
        <v>10623.41</v>
      </c>
      <c r="G25" s="104">
        <f t="shared" si="1"/>
        <v>198.15506345641614</v>
      </c>
      <c r="H25" s="104">
        <f t="shared" si="2"/>
        <v>100</v>
      </c>
    </row>
    <row r="26" spans="1:8" ht="16.2" thickBot="1">
      <c r="A26" s="103">
        <v>32</v>
      </c>
      <c r="B26" s="5" t="s">
        <v>17</v>
      </c>
      <c r="C26" s="6">
        <v>1997.94</v>
      </c>
      <c r="D26" s="6">
        <v>1760</v>
      </c>
      <c r="E26" s="6">
        <v>0</v>
      </c>
      <c r="F26" s="6">
        <v>1760</v>
      </c>
      <c r="G26" s="104">
        <f t="shared" si="1"/>
        <v>88.09073345545913</v>
      </c>
      <c r="H26" s="104">
        <f t="shared" si="2"/>
        <v>100</v>
      </c>
    </row>
    <row r="27" spans="1:8" ht="16.2" thickBot="1">
      <c r="A27" s="100" t="s">
        <v>150</v>
      </c>
      <c r="B27" s="30" t="s">
        <v>151</v>
      </c>
      <c r="C27" s="31">
        <f t="shared" ref="C27:D27" si="17">SUM(C29+0)</f>
        <v>0</v>
      </c>
      <c r="D27" s="31">
        <f t="shared" si="17"/>
        <v>0</v>
      </c>
      <c r="E27" s="31">
        <f>E28+0</f>
        <v>774</v>
      </c>
      <c r="F27" s="31">
        <f>F28+0</f>
        <v>774</v>
      </c>
      <c r="G27" s="96" t="e">
        <f t="shared" si="1"/>
        <v>#DIV/0!</v>
      </c>
      <c r="H27" s="96" t="e">
        <f t="shared" si="2"/>
        <v>#DIV/0!</v>
      </c>
    </row>
    <row r="28" spans="1:8" ht="16.2" thickBot="1">
      <c r="A28" s="101">
        <v>3</v>
      </c>
      <c r="B28" s="13" t="s">
        <v>9</v>
      </c>
      <c r="C28" s="14">
        <v>0</v>
      </c>
      <c r="D28" s="14">
        <v>0</v>
      </c>
      <c r="E28" s="14">
        <f>E29+0</f>
        <v>774</v>
      </c>
      <c r="F28" s="14">
        <f>F29+0</f>
        <v>774</v>
      </c>
      <c r="G28" s="102" t="e">
        <f t="shared" si="1"/>
        <v>#DIV/0!</v>
      </c>
      <c r="H28" s="102" t="e">
        <f t="shared" si="2"/>
        <v>#DIV/0!</v>
      </c>
    </row>
    <row r="29" spans="1:8" ht="16.2" thickBot="1">
      <c r="A29" s="103">
        <v>32</v>
      </c>
      <c r="B29" s="5" t="s">
        <v>17</v>
      </c>
      <c r="C29" s="6">
        <v>0</v>
      </c>
      <c r="D29" s="6">
        <v>0</v>
      </c>
      <c r="E29" s="6">
        <v>774</v>
      </c>
      <c r="F29" s="6">
        <v>774</v>
      </c>
      <c r="G29" s="104" t="e">
        <f t="shared" si="1"/>
        <v>#DIV/0!</v>
      </c>
      <c r="H29" s="104" t="e">
        <f t="shared" si="2"/>
        <v>#DIV/0!</v>
      </c>
    </row>
    <row r="30" spans="1:8" ht="16.2" thickBot="1">
      <c r="A30" s="100" t="s">
        <v>184</v>
      </c>
      <c r="B30" s="30" t="s">
        <v>176</v>
      </c>
      <c r="C30" s="31">
        <f>C31+0</f>
        <v>4911.8</v>
      </c>
      <c r="D30" s="31">
        <f>D31+0</f>
        <v>0</v>
      </c>
      <c r="E30" s="31">
        <f>E31+0</f>
        <v>0</v>
      </c>
      <c r="F30" s="31">
        <f>F31+0</f>
        <v>0</v>
      </c>
      <c r="G30" s="96">
        <f t="shared" si="1"/>
        <v>0</v>
      </c>
      <c r="H30" s="96" t="e">
        <f t="shared" si="2"/>
        <v>#DIV/0!</v>
      </c>
    </row>
    <row r="31" spans="1:8" ht="16.2" thickBot="1">
      <c r="A31" s="105">
        <v>3</v>
      </c>
      <c r="B31" s="13" t="s">
        <v>9</v>
      </c>
      <c r="C31" s="14">
        <f>C32+C33</f>
        <v>4911.8</v>
      </c>
      <c r="D31" s="14">
        <f>D32+D33</f>
        <v>0</v>
      </c>
      <c r="E31" s="14">
        <f>E32+E33</f>
        <v>0</v>
      </c>
      <c r="F31" s="14">
        <f>F32+F33</f>
        <v>0</v>
      </c>
      <c r="G31" s="102">
        <f t="shared" si="1"/>
        <v>0</v>
      </c>
      <c r="H31" s="102" t="e">
        <f t="shared" si="2"/>
        <v>#DIV/0!</v>
      </c>
    </row>
    <row r="32" spans="1:8" ht="16.2" thickBot="1">
      <c r="A32" s="103">
        <v>31</v>
      </c>
      <c r="B32" s="5" t="s">
        <v>10</v>
      </c>
      <c r="C32" s="7">
        <v>4911.8</v>
      </c>
      <c r="D32" s="7">
        <v>0</v>
      </c>
      <c r="E32" s="7">
        <v>0</v>
      </c>
      <c r="F32" s="7">
        <v>0</v>
      </c>
      <c r="G32" s="104">
        <f t="shared" si="1"/>
        <v>0</v>
      </c>
      <c r="H32" s="104" t="e">
        <f t="shared" si="2"/>
        <v>#DIV/0!</v>
      </c>
    </row>
    <row r="33" spans="1:8" ht="16.2" thickBot="1">
      <c r="A33" s="103">
        <v>32</v>
      </c>
      <c r="B33" s="5" t="s">
        <v>17</v>
      </c>
      <c r="C33" s="6">
        <v>0</v>
      </c>
      <c r="D33" s="6">
        <v>0</v>
      </c>
      <c r="E33" s="6">
        <v>0</v>
      </c>
      <c r="F33" s="6">
        <v>0</v>
      </c>
      <c r="G33" s="104" t="e">
        <f t="shared" si="1"/>
        <v>#DIV/0!</v>
      </c>
      <c r="H33" s="104" t="e">
        <f t="shared" si="2"/>
        <v>#DIV/0!</v>
      </c>
    </row>
    <row r="34" spans="1:8" ht="16.2" thickBot="1">
      <c r="A34" s="100" t="s">
        <v>107</v>
      </c>
      <c r="B34" s="30" t="s">
        <v>115</v>
      </c>
      <c r="C34" s="31">
        <f>C35+0</f>
        <v>5925.19</v>
      </c>
      <c r="D34" s="31">
        <f>D35+0</f>
        <v>21561.23</v>
      </c>
      <c r="E34" s="31">
        <f>E35+0</f>
        <v>0</v>
      </c>
      <c r="F34" s="31">
        <f>F35+0</f>
        <v>21561.23</v>
      </c>
      <c r="G34" s="96">
        <f t="shared" si="1"/>
        <v>363.89094695697526</v>
      </c>
      <c r="H34" s="96">
        <f t="shared" si="2"/>
        <v>100</v>
      </c>
    </row>
    <row r="35" spans="1:8" ht="16.2" thickBot="1">
      <c r="A35" s="105">
        <v>3</v>
      </c>
      <c r="B35" s="13" t="s">
        <v>9</v>
      </c>
      <c r="C35" s="14">
        <f>C36+C37</f>
        <v>5925.19</v>
      </c>
      <c r="D35" s="14">
        <f>D36+D37</f>
        <v>21561.23</v>
      </c>
      <c r="E35" s="14">
        <f>E36+E37</f>
        <v>0</v>
      </c>
      <c r="F35" s="14">
        <f>F36+F37</f>
        <v>21561.23</v>
      </c>
      <c r="G35" s="102">
        <f t="shared" si="1"/>
        <v>363.89094695697526</v>
      </c>
      <c r="H35" s="102">
        <f t="shared" si="2"/>
        <v>100</v>
      </c>
    </row>
    <row r="36" spans="1:8" ht="16.2" thickBot="1">
      <c r="A36" s="103">
        <v>31</v>
      </c>
      <c r="B36" s="5" t="s">
        <v>10</v>
      </c>
      <c r="C36" s="7">
        <v>5803.48</v>
      </c>
      <c r="D36" s="7">
        <v>20592.2</v>
      </c>
      <c r="E36" s="7">
        <v>0</v>
      </c>
      <c r="F36" s="7">
        <v>20592.2</v>
      </c>
      <c r="G36" s="104">
        <f t="shared" si="1"/>
        <v>354.82503601287505</v>
      </c>
      <c r="H36" s="104">
        <f t="shared" si="2"/>
        <v>100</v>
      </c>
    </row>
    <row r="37" spans="1:8" ht="16.2" thickBot="1">
      <c r="A37" s="103">
        <v>32</v>
      </c>
      <c r="B37" s="5" t="s">
        <v>17</v>
      </c>
      <c r="C37" s="6">
        <v>121.71</v>
      </c>
      <c r="D37" s="6">
        <v>969.03</v>
      </c>
      <c r="E37" s="6">
        <v>0</v>
      </c>
      <c r="F37" s="6">
        <v>969.03</v>
      </c>
      <c r="G37" s="104">
        <f t="shared" si="1"/>
        <v>796.17944293813161</v>
      </c>
      <c r="H37" s="104">
        <f t="shared" si="2"/>
        <v>100</v>
      </c>
    </row>
    <row r="38" spans="1:8" ht="16.2" thickBot="1">
      <c r="A38" s="19" t="s">
        <v>99</v>
      </c>
      <c r="B38" s="22" t="s">
        <v>116</v>
      </c>
      <c r="C38" s="23">
        <f>SUM(C39+C42)</f>
        <v>1935</v>
      </c>
      <c r="D38" s="23">
        <v>0</v>
      </c>
      <c r="E38" s="23">
        <v>0</v>
      </c>
      <c r="F38" s="23">
        <v>0</v>
      </c>
      <c r="G38" s="20">
        <f t="shared" si="1"/>
        <v>0</v>
      </c>
      <c r="H38" s="20" t="e">
        <f t="shared" si="2"/>
        <v>#DIV/0!</v>
      </c>
    </row>
    <row r="39" spans="1:8" ht="16.2" thickBot="1">
      <c r="A39" s="100" t="s">
        <v>100</v>
      </c>
      <c r="B39" s="30" t="s">
        <v>117</v>
      </c>
      <c r="C39" s="31">
        <f>SUM(C40+0)</f>
        <v>1935</v>
      </c>
      <c r="D39" s="31">
        <v>0</v>
      </c>
      <c r="E39" s="31">
        <v>0</v>
      </c>
      <c r="F39" s="31">
        <v>0</v>
      </c>
      <c r="G39" s="96">
        <f t="shared" si="1"/>
        <v>0</v>
      </c>
      <c r="H39" s="96" t="e">
        <f t="shared" si="2"/>
        <v>#DIV/0!</v>
      </c>
    </row>
    <row r="40" spans="1:8" ht="16.2" thickBot="1">
      <c r="A40" s="101">
        <v>3</v>
      </c>
      <c r="B40" s="13" t="s">
        <v>9</v>
      </c>
      <c r="C40" s="14">
        <f>C41+0</f>
        <v>1935</v>
      </c>
      <c r="D40" s="14">
        <f>D41+0</f>
        <v>0</v>
      </c>
      <c r="E40" s="14">
        <f>E41+0</f>
        <v>0</v>
      </c>
      <c r="F40" s="14">
        <f>F41+0</f>
        <v>0</v>
      </c>
      <c r="G40" s="102">
        <f t="shared" si="1"/>
        <v>0</v>
      </c>
      <c r="H40" s="102" t="e">
        <f t="shared" si="2"/>
        <v>#DIV/0!</v>
      </c>
    </row>
    <row r="41" spans="1:8" ht="16.2" thickBot="1">
      <c r="A41" s="103">
        <v>32</v>
      </c>
      <c r="B41" s="5" t="s">
        <v>17</v>
      </c>
      <c r="C41" s="6">
        <v>1935</v>
      </c>
      <c r="D41" s="6">
        <v>0</v>
      </c>
      <c r="E41" s="6">
        <v>0</v>
      </c>
      <c r="F41" s="6">
        <v>0</v>
      </c>
      <c r="G41" s="104">
        <f t="shared" si="1"/>
        <v>0</v>
      </c>
      <c r="H41" s="104" t="e">
        <f t="shared" si="2"/>
        <v>#DIV/0!</v>
      </c>
    </row>
    <row r="42" spans="1:8" ht="16.2" thickBot="1">
      <c r="A42" s="100" t="s">
        <v>97</v>
      </c>
      <c r="B42" s="30" t="s">
        <v>121</v>
      </c>
      <c r="C42" s="31">
        <v>0</v>
      </c>
      <c r="D42" s="31">
        <v>0</v>
      </c>
      <c r="E42" s="31">
        <v>0</v>
      </c>
      <c r="F42" s="31">
        <v>0</v>
      </c>
      <c r="G42" s="96" t="e">
        <f t="shared" si="1"/>
        <v>#DIV/0!</v>
      </c>
      <c r="H42" s="96" t="e">
        <f t="shared" si="2"/>
        <v>#DIV/0!</v>
      </c>
    </row>
    <row r="43" spans="1:8" ht="16.2" thickBot="1">
      <c r="A43" s="101">
        <v>3</v>
      </c>
      <c r="B43" s="13" t="s">
        <v>9</v>
      </c>
      <c r="C43" s="14">
        <v>0</v>
      </c>
      <c r="D43" s="14">
        <v>0</v>
      </c>
      <c r="E43" s="14">
        <v>0</v>
      </c>
      <c r="F43" s="14">
        <v>0</v>
      </c>
      <c r="G43" s="102" t="e">
        <f t="shared" si="1"/>
        <v>#DIV/0!</v>
      </c>
      <c r="H43" s="102" t="e">
        <f t="shared" si="2"/>
        <v>#DIV/0!</v>
      </c>
    </row>
    <row r="44" spans="1:8" ht="16.2" thickBot="1">
      <c r="A44" s="103">
        <v>32</v>
      </c>
      <c r="B44" s="5" t="s">
        <v>17</v>
      </c>
      <c r="C44" s="6">
        <v>0</v>
      </c>
      <c r="D44" s="6">
        <v>0</v>
      </c>
      <c r="E44" s="6">
        <v>0</v>
      </c>
      <c r="F44" s="6">
        <v>0</v>
      </c>
      <c r="G44" s="104" t="e">
        <f t="shared" si="1"/>
        <v>#DIV/0!</v>
      </c>
      <c r="H44" s="104" t="e">
        <f t="shared" si="2"/>
        <v>#DIV/0!</v>
      </c>
    </row>
    <row r="45" spans="1:8" ht="16.2" thickBot="1">
      <c r="A45" s="106">
        <v>4</v>
      </c>
      <c r="B45" s="16" t="s">
        <v>11</v>
      </c>
      <c r="C45" s="14">
        <v>0</v>
      </c>
      <c r="D45" s="14">
        <v>0</v>
      </c>
      <c r="E45" s="14">
        <v>0</v>
      </c>
      <c r="F45" s="14">
        <v>0</v>
      </c>
      <c r="G45" s="102" t="e">
        <f t="shared" si="1"/>
        <v>#DIV/0!</v>
      </c>
      <c r="H45" s="102" t="e">
        <f t="shared" si="2"/>
        <v>#DIV/0!</v>
      </c>
    </row>
    <row r="46" spans="1:8" ht="16.2" thickBot="1">
      <c r="A46" s="103">
        <v>42</v>
      </c>
      <c r="B46" s="5" t="s">
        <v>122</v>
      </c>
      <c r="C46" s="6">
        <v>0</v>
      </c>
      <c r="D46" s="6">
        <v>0</v>
      </c>
      <c r="E46" s="6">
        <v>0</v>
      </c>
      <c r="F46" s="6">
        <v>0</v>
      </c>
      <c r="G46" s="104" t="e">
        <f t="shared" si="1"/>
        <v>#DIV/0!</v>
      </c>
      <c r="H46" s="104" t="e">
        <f t="shared" si="2"/>
        <v>#DIV/0!</v>
      </c>
    </row>
    <row r="47" spans="1:8" ht="16.2" thickBot="1">
      <c r="A47" s="107" t="s">
        <v>101</v>
      </c>
      <c r="B47" s="19" t="s">
        <v>118</v>
      </c>
      <c r="C47" s="21">
        <f>SUM(C48+C54)</f>
        <v>108.18</v>
      </c>
      <c r="D47" s="21">
        <f>SUM(D48+D54)</f>
        <v>2510</v>
      </c>
      <c r="E47" s="21">
        <f>SUM(E48+E54)</f>
        <v>278.52999999999997</v>
      </c>
      <c r="F47" s="21">
        <f>SUM(F48+F54)</f>
        <v>2788.5299999999997</v>
      </c>
      <c r="G47" s="20">
        <f t="shared" si="1"/>
        <v>2577.6760953965609</v>
      </c>
      <c r="H47" s="20">
        <f t="shared" si="2"/>
        <v>111.09681274900399</v>
      </c>
    </row>
    <row r="48" spans="1:8" ht="16.2" thickBot="1">
      <c r="A48" s="19" t="s">
        <v>133</v>
      </c>
      <c r="B48" s="19" t="s">
        <v>118</v>
      </c>
      <c r="C48" s="21">
        <f>SUM(C49+0)</f>
        <v>0</v>
      </c>
      <c r="D48" s="21">
        <f>SUM(D49+0)</f>
        <v>2510</v>
      </c>
      <c r="E48" s="21">
        <f>SUM(E49+0)</f>
        <v>0</v>
      </c>
      <c r="F48" s="21">
        <f>SUM(F49+0)</f>
        <v>2510</v>
      </c>
      <c r="G48" s="20" t="e">
        <f t="shared" si="1"/>
        <v>#DIV/0!</v>
      </c>
      <c r="H48" s="20">
        <f t="shared" si="2"/>
        <v>100</v>
      </c>
    </row>
    <row r="49" spans="1:8" ht="16.2" thickBot="1">
      <c r="A49" s="19" t="s">
        <v>99</v>
      </c>
      <c r="B49" s="22" t="s">
        <v>116</v>
      </c>
      <c r="C49" s="23">
        <f t="shared" ref="C49:F50" si="18">SUM(C50+0)</f>
        <v>0</v>
      </c>
      <c r="D49" s="23">
        <f t="shared" si="18"/>
        <v>2510</v>
      </c>
      <c r="E49" s="23">
        <f t="shared" si="18"/>
        <v>0</v>
      </c>
      <c r="F49" s="23">
        <f t="shared" si="18"/>
        <v>2510</v>
      </c>
      <c r="G49" s="20" t="e">
        <f t="shared" si="1"/>
        <v>#DIV/0!</v>
      </c>
      <c r="H49" s="20">
        <f t="shared" si="2"/>
        <v>100</v>
      </c>
    </row>
    <row r="50" spans="1:8" ht="16.2" thickBot="1">
      <c r="A50" s="100" t="s">
        <v>102</v>
      </c>
      <c r="B50" s="30" t="s">
        <v>119</v>
      </c>
      <c r="C50" s="31">
        <f t="shared" si="18"/>
        <v>0</v>
      </c>
      <c r="D50" s="31">
        <f t="shared" si="18"/>
        <v>2510</v>
      </c>
      <c r="E50" s="31">
        <f t="shared" si="18"/>
        <v>0</v>
      </c>
      <c r="F50" s="31">
        <f t="shared" si="18"/>
        <v>2510</v>
      </c>
      <c r="G50" s="96" t="e">
        <f t="shared" si="1"/>
        <v>#DIV/0!</v>
      </c>
      <c r="H50" s="96">
        <f t="shared" si="2"/>
        <v>100</v>
      </c>
    </row>
    <row r="51" spans="1:8" ht="16.2" thickBot="1">
      <c r="A51" s="101">
        <v>3</v>
      </c>
      <c r="B51" s="13" t="s">
        <v>9</v>
      </c>
      <c r="C51" s="15">
        <f>SUM(C52+C53)</f>
        <v>0</v>
      </c>
      <c r="D51" s="15">
        <f>SUM(D52+D53)</f>
        <v>2510</v>
      </c>
      <c r="E51" s="15">
        <f>SUM(E52+E53)</f>
        <v>0</v>
      </c>
      <c r="F51" s="15">
        <f>SUM(F52+F53)</f>
        <v>2510</v>
      </c>
      <c r="G51" s="102" t="e">
        <f t="shared" si="1"/>
        <v>#DIV/0!</v>
      </c>
      <c r="H51" s="102">
        <f t="shared" si="2"/>
        <v>100</v>
      </c>
    </row>
    <row r="52" spans="1:8" ht="16.2" thickBot="1">
      <c r="A52" s="108">
        <v>32</v>
      </c>
      <c r="B52" s="8" t="s">
        <v>17</v>
      </c>
      <c r="C52" s="9">
        <v>0</v>
      </c>
      <c r="D52" s="9">
        <v>2500</v>
      </c>
      <c r="E52" s="9">
        <v>0</v>
      </c>
      <c r="F52" s="9">
        <v>2500</v>
      </c>
      <c r="G52" s="104" t="e">
        <f t="shared" si="1"/>
        <v>#DIV/0!</v>
      </c>
      <c r="H52" s="104">
        <f t="shared" si="2"/>
        <v>100</v>
      </c>
    </row>
    <row r="53" spans="1:8" ht="16.2" thickBot="1">
      <c r="A53" s="108">
        <v>34</v>
      </c>
      <c r="B53" s="8" t="s">
        <v>41</v>
      </c>
      <c r="C53" s="6">
        <v>0</v>
      </c>
      <c r="D53" s="6">
        <v>10</v>
      </c>
      <c r="E53" s="6">
        <v>0</v>
      </c>
      <c r="F53" s="6">
        <v>10</v>
      </c>
      <c r="G53" s="104" t="e">
        <f t="shared" si="1"/>
        <v>#DIV/0!</v>
      </c>
      <c r="H53" s="104">
        <f t="shared" si="2"/>
        <v>100</v>
      </c>
    </row>
    <row r="54" spans="1:8" ht="16.2" thickBot="1">
      <c r="A54" s="19" t="s">
        <v>220</v>
      </c>
      <c r="B54" s="19" t="s">
        <v>134</v>
      </c>
      <c r="C54" s="21">
        <f>SUM(C55+0)</f>
        <v>108.18</v>
      </c>
      <c r="D54" s="21">
        <f>SUM(D55+0)</f>
        <v>0</v>
      </c>
      <c r="E54" s="21">
        <f>SUM(E55+0)</f>
        <v>278.52999999999997</v>
      </c>
      <c r="F54" s="21">
        <f>SUM(F55+0)</f>
        <v>278.52999999999997</v>
      </c>
      <c r="G54" s="20">
        <f t="shared" si="1"/>
        <v>257.46903309299313</v>
      </c>
      <c r="H54" s="20" t="e">
        <f t="shared" si="2"/>
        <v>#DIV/0!</v>
      </c>
    </row>
    <row r="55" spans="1:8" ht="16.2" thickBot="1">
      <c r="A55" s="19" t="s">
        <v>99</v>
      </c>
      <c r="B55" s="22" t="s">
        <v>116</v>
      </c>
      <c r="C55" s="23">
        <f t="shared" ref="C55:F56" si="19">SUM(C56+0)</f>
        <v>108.18</v>
      </c>
      <c r="D55" s="23">
        <f t="shared" si="19"/>
        <v>0</v>
      </c>
      <c r="E55" s="23">
        <f t="shared" si="19"/>
        <v>278.52999999999997</v>
      </c>
      <c r="F55" s="23">
        <f t="shared" si="19"/>
        <v>278.52999999999997</v>
      </c>
      <c r="G55" s="20">
        <f t="shared" si="1"/>
        <v>257.46903309299313</v>
      </c>
      <c r="H55" s="20" t="e">
        <f t="shared" si="2"/>
        <v>#DIV/0!</v>
      </c>
    </row>
    <row r="56" spans="1:8" ht="16.2" thickBot="1">
      <c r="A56" s="100" t="s">
        <v>102</v>
      </c>
      <c r="B56" s="30" t="s">
        <v>119</v>
      </c>
      <c r="C56" s="31">
        <f t="shared" si="19"/>
        <v>108.18</v>
      </c>
      <c r="D56" s="31">
        <f t="shared" si="19"/>
        <v>0</v>
      </c>
      <c r="E56" s="31">
        <f t="shared" si="19"/>
        <v>278.52999999999997</v>
      </c>
      <c r="F56" s="31">
        <f t="shared" si="19"/>
        <v>278.52999999999997</v>
      </c>
      <c r="G56" s="96">
        <f t="shared" si="1"/>
        <v>257.46903309299313</v>
      </c>
      <c r="H56" s="96" t="e">
        <f t="shared" si="2"/>
        <v>#DIV/0!</v>
      </c>
    </row>
    <row r="57" spans="1:8" ht="16.2" thickBot="1">
      <c r="A57" s="101">
        <v>3</v>
      </c>
      <c r="B57" s="13" t="s">
        <v>9</v>
      </c>
      <c r="C57" s="15">
        <f>SUM(C58+0)</f>
        <v>108.18</v>
      </c>
      <c r="D57" s="15">
        <f>SUM(D58+0)</f>
        <v>0</v>
      </c>
      <c r="E57" s="15">
        <f>SUM(E58+0)</f>
        <v>278.52999999999997</v>
      </c>
      <c r="F57" s="15">
        <f>SUM(F58+0)</f>
        <v>278.52999999999997</v>
      </c>
      <c r="G57" s="102">
        <f t="shared" si="1"/>
        <v>257.46903309299313</v>
      </c>
      <c r="H57" s="102" t="e">
        <f t="shared" si="2"/>
        <v>#DIV/0!</v>
      </c>
    </row>
    <row r="58" spans="1:8" ht="16.2" thickBot="1">
      <c r="A58" s="109">
        <v>32</v>
      </c>
      <c r="B58" s="17" t="s">
        <v>17</v>
      </c>
      <c r="C58" s="18">
        <v>108.18</v>
      </c>
      <c r="D58" s="18">
        <v>0</v>
      </c>
      <c r="E58" s="18">
        <v>278.52999999999997</v>
      </c>
      <c r="F58" s="18">
        <v>278.52999999999997</v>
      </c>
      <c r="G58" s="104">
        <f t="shared" si="1"/>
        <v>257.46903309299313</v>
      </c>
      <c r="H58" s="104" t="e">
        <f t="shared" si="2"/>
        <v>#DIV/0!</v>
      </c>
    </row>
    <row r="59" spans="1:8" ht="16.2" thickBot="1">
      <c r="A59" s="19" t="s">
        <v>103</v>
      </c>
      <c r="B59" s="19" t="s">
        <v>120</v>
      </c>
      <c r="C59" s="21">
        <f>SUM(C60+C67+C83+C88)</f>
        <v>64394.19</v>
      </c>
      <c r="D59" s="21">
        <f>SUM(D60+D67+D83+D88)</f>
        <v>75087.820000000007</v>
      </c>
      <c r="E59" s="21">
        <f>SUM(E60+E67+E83+E88)</f>
        <v>-4461.5800000000008</v>
      </c>
      <c r="F59" s="21">
        <f>SUM(F60+F67+F83+F88)</f>
        <v>70626.24000000002</v>
      </c>
      <c r="G59" s="20">
        <f t="shared" si="1"/>
        <v>109.67796939444385</v>
      </c>
      <c r="H59" s="20">
        <f t="shared" si="2"/>
        <v>94.058184136921298</v>
      </c>
    </row>
    <row r="60" spans="1:8" ht="16.2" thickBot="1">
      <c r="A60" s="19" t="s">
        <v>137</v>
      </c>
      <c r="B60" s="19" t="s">
        <v>120</v>
      </c>
      <c r="C60" s="21">
        <v>0</v>
      </c>
      <c r="D60" s="21">
        <v>0</v>
      </c>
      <c r="E60" s="21">
        <v>0</v>
      </c>
      <c r="F60" s="21">
        <v>0</v>
      </c>
      <c r="G60" s="20" t="e">
        <f t="shared" si="1"/>
        <v>#DIV/0!</v>
      </c>
      <c r="H60" s="20" t="e">
        <f t="shared" si="2"/>
        <v>#DIV/0!</v>
      </c>
    </row>
    <row r="61" spans="1:8" ht="16.2" thickBot="1">
      <c r="A61" s="19" t="s">
        <v>99</v>
      </c>
      <c r="B61" s="22" t="s">
        <v>116</v>
      </c>
      <c r="C61" s="23">
        <f>SUM(C62+0)</f>
        <v>0</v>
      </c>
      <c r="D61" s="23">
        <v>0</v>
      </c>
      <c r="E61" s="23">
        <v>0</v>
      </c>
      <c r="F61" s="23">
        <v>0</v>
      </c>
      <c r="G61" s="20" t="e">
        <f t="shared" si="1"/>
        <v>#DIV/0!</v>
      </c>
      <c r="H61" s="20" t="e">
        <f t="shared" si="2"/>
        <v>#DIV/0!</v>
      </c>
    </row>
    <row r="62" spans="1:8" ht="16.2" thickBot="1">
      <c r="A62" s="100" t="s">
        <v>97</v>
      </c>
      <c r="B62" s="30" t="s">
        <v>121</v>
      </c>
      <c r="C62" s="31">
        <v>0</v>
      </c>
      <c r="D62" s="31">
        <v>0</v>
      </c>
      <c r="E62" s="31">
        <v>0</v>
      </c>
      <c r="F62" s="31">
        <v>0</v>
      </c>
      <c r="G62" s="96" t="e">
        <f t="shared" si="1"/>
        <v>#DIV/0!</v>
      </c>
      <c r="H62" s="96" t="e">
        <f t="shared" si="2"/>
        <v>#DIV/0!</v>
      </c>
    </row>
    <row r="63" spans="1:8" ht="16.2" thickBot="1">
      <c r="A63" s="101">
        <v>3</v>
      </c>
      <c r="B63" s="13" t="s">
        <v>9</v>
      </c>
      <c r="C63" s="14">
        <v>0</v>
      </c>
      <c r="D63" s="14">
        <v>0</v>
      </c>
      <c r="E63" s="14">
        <v>0</v>
      </c>
      <c r="F63" s="14">
        <v>0</v>
      </c>
      <c r="G63" s="102" t="e">
        <f t="shared" si="1"/>
        <v>#DIV/0!</v>
      </c>
      <c r="H63" s="102" t="e">
        <f t="shared" si="2"/>
        <v>#DIV/0!</v>
      </c>
    </row>
    <row r="64" spans="1:8" ht="16.2" thickBot="1">
      <c r="A64" s="109">
        <v>32</v>
      </c>
      <c r="B64" s="17" t="s">
        <v>17</v>
      </c>
      <c r="C64" s="18">
        <v>0</v>
      </c>
      <c r="D64" s="18">
        <v>0</v>
      </c>
      <c r="E64" s="18">
        <v>0</v>
      </c>
      <c r="F64" s="18">
        <v>0</v>
      </c>
      <c r="G64" s="104" t="e">
        <f t="shared" si="1"/>
        <v>#DIV/0!</v>
      </c>
      <c r="H64" s="104" t="e">
        <f t="shared" si="2"/>
        <v>#DIV/0!</v>
      </c>
    </row>
    <row r="65" spans="1:8" ht="16.2" thickBot="1">
      <c r="A65" s="106">
        <v>4</v>
      </c>
      <c r="B65" s="16" t="s">
        <v>11</v>
      </c>
      <c r="C65" s="14">
        <v>0</v>
      </c>
      <c r="D65" s="14">
        <v>0</v>
      </c>
      <c r="E65" s="14">
        <v>0</v>
      </c>
      <c r="F65" s="14">
        <v>0</v>
      </c>
      <c r="G65" s="102" t="e">
        <f t="shared" si="1"/>
        <v>#DIV/0!</v>
      </c>
      <c r="H65" s="102" t="e">
        <f t="shared" si="2"/>
        <v>#DIV/0!</v>
      </c>
    </row>
    <row r="66" spans="1:8" ht="16.2" thickBot="1">
      <c r="A66" s="109">
        <v>42</v>
      </c>
      <c r="B66" s="17" t="s">
        <v>122</v>
      </c>
      <c r="C66" s="18">
        <v>0</v>
      </c>
      <c r="D66" s="18">
        <v>0</v>
      </c>
      <c r="E66" s="18">
        <v>0</v>
      </c>
      <c r="F66" s="18">
        <v>0</v>
      </c>
      <c r="G66" s="104" t="e">
        <f t="shared" si="1"/>
        <v>#DIV/0!</v>
      </c>
      <c r="H66" s="104" t="e">
        <f t="shared" si="2"/>
        <v>#DIV/0!</v>
      </c>
    </row>
    <row r="67" spans="1:8" ht="16.2" thickBot="1">
      <c r="A67" s="19" t="s">
        <v>136</v>
      </c>
      <c r="B67" s="19" t="s">
        <v>123</v>
      </c>
      <c r="C67" s="21">
        <f>SUM(C68+C72)</f>
        <v>62651.01</v>
      </c>
      <c r="D67" s="21">
        <f>SUM(D68+D72)</f>
        <v>72087.820000000007</v>
      </c>
      <c r="E67" s="21">
        <f>SUM(E68+E72)</f>
        <v>-4714.0700000000006</v>
      </c>
      <c r="F67" s="21">
        <f>SUM(F68+F72)</f>
        <v>67373.750000000015</v>
      </c>
      <c r="G67" s="20">
        <f t="shared" si="1"/>
        <v>107.53817057378645</v>
      </c>
      <c r="H67" s="20">
        <f t="shared" si="2"/>
        <v>93.460656737851139</v>
      </c>
    </row>
    <row r="68" spans="1:8" ht="16.2" thickBot="1">
      <c r="A68" s="19" t="s">
        <v>96</v>
      </c>
      <c r="B68" s="22" t="s">
        <v>112</v>
      </c>
      <c r="C68" s="23">
        <f t="shared" ref="C68:F68" si="20">SUM(C69+0)</f>
        <v>729.96</v>
      </c>
      <c r="D68" s="23">
        <f t="shared" si="20"/>
        <v>729.96</v>
      </c>
      <c r="E68" s="23">
        <f t="shared" si="20"/>
        <v>0</v>
      </c>
      <c r="F68" s="23">
        <f t="shared" si="20"/>
        <v>729.96</v>
      </c>
      <c r="G68" s="20">
        <f t="shared" si="1"/>
        <v>100</v>
      </c>
      <c r="H68" s="20">
        <f t="shared" si="2"/>
        <v>100</v>
      </c>
    </row>
    <row r="69" spans="1:8" ht="16.2" thickBot="1">
      <c r="A69" s="100" t="s">
        <v>104</v>
      </c>
      <c r="B69" s="30" t="s">
        <v>124</v>
      </c>
      <c r="C69" s="31">
        <f t="shared" ref="C69:D69" si="21">SUM(C71+0)</f>
        <v>729.96</v>
      </c>
      <c r="D69" s="31">
        <f t="shared" si="21"/>
        <v>729.96</v>
      </c>
      <c r="E69" s="31">
        <f t="shared" ref="E69:F69" si="22">SUM(E71+0)</f>
        <v>0</v>
      </c>
      <c r="F69" s="31">
        <f t="shared" si="22"/>
        <v>729.96</v>
      </c>
      <c r="G69" s="96">
        <f t="shared" si="1"/>
        <v>100</v>
      </c>
      <c r="H69" s="96">
        <f t="shared" si="2"/>
        <v>100</v>
      </c>
    </row>
    <row r="70" spans="1:8" ht="16.2" thickBot="1">
      <c r="A70" s="101">
        <v>3</v>
      </c>
      <c r="B70" s="13" t="s">
        <v>9</v>
      </c>
      <c r="C70" s="14">
        <v>729.96</v>
      </c>
      <c r="D70" s="14">
        <v>729.96</v>
      </c>
      <c r="E70" s="14">
        <f>SUM(E71+0)</f>
        <v>0</v>
      </c>
      <c r="F70" s="14">
        <v>729.96</v>
      </c>
      <c r="G70" s="102">
        <f t="shared" si="1"/>
        <v>100</v>
      </c>
      <c r="H70" s="102">
        <f t="shared" si="2"/>
        <v>100</v>
      </c>
    </row>
    <row r="71" spans="1:8" ht="16.2" thickBot="1">
      <c r="A71" s="103">
        <v>32</v>
      </c>
      <c r="B71" s="5" t="s">
        <v>17</v>
      </c>
      <c r="C71" s="6">
        <v>729.96</v>
      </c>
      <c r="D71" s="6">
        <v>729.96</v>
      </c>
      <c r="E71" s="6">
        <v>0</v>
      </c>
      <c r="F71" s="6">
        <v>729.96</v>
      </c>
      <c r="G71" s="104">
        <f t="shared" si="1"/>
        <v>100</v>
      </c>
      <c r="H71" s="104">
        <f t="shared" si="2"/>
        <v>100</v>
      </c>
    </row>
    <row r="72" spans="1:8" ht="16.2" thickBot="1">
      <c r="A72" s="19" t="s">
        <v>99</v>
      </c>
      <c r="B72" s="22" t="s">
        <v>116</v>
      </c>
      <c r="C72" s="23">
        <f>SUM(C73+C80)</f>
        <v>61921.05</v>
      </c>
      <c r="D72" s="23">
        <f>SUM(D73+D80)</f>
        <v>71357.86</v>
      </c>
      <c r="E72" s="23">
        <f>SUM(E73+E80+E77)</f>
        <v>-4714.0700000000006</v>
      </c>
      <c r="F72" s="23">
        <f>SUM(F73+F77+F80)</f>
        <v>66643.790000000008</v>
      </c>
      <c r="G72" s="96">
        <f t="shared" si="1"/>
        <v>107.62703474828028</v>
      </c>
      <c r="H72" s="96">
        <f t="shared" si="2"/>
        <v>93.393762088717352</v>
      </c>
    </row>
    <row r="73" spans="1:8" ht="16.2" thickBot="1">
      <c r="A73" s="100" t="s">
        <v>102</v>
      </c>
      <c r="B73" s="30" t="s">
        <v>119</v>
      </c>
      <c r="C73" s="31">
        <f t="shared" ref="C73:F73" si="23">SUM(C74+0)</f>
        <v>28180.41</v>
      </c>
      <c r="D73" s="31">
        <f t="shared" si="23"/>
        <v>36664.11</v>
      </c>
      <c r="E73" s="31">
        <f t="shared" si="23"/>
        <v>-7952.8200000000006</v>
      </c>
      <c r="F73" s="31">
        <f t="shared" si="23"/>
        <v>28711.29</v>
      </c>
      <c r="G73" s="96">
        <f t="shared" si="1"/>
        <v>101.88386187425947</v>
      </c>
      <c r="H73" s="96">
        <f t="shared" si="2"/>
        <v>78.308978453315788</v>
      </c>
    </row>
    <row r="74" spans="1:8" ht="16.2" thickBot="1">
      <c r="A74" s="101">
        <v>3</v>
      </c>
      <c r="B74" s="13" t="s">
        <v>9</v>
      </c>
      <c r="C74" s="15">
        <f>SUM(C75+C76)</f>
        <v>28180.41</v>
      </c>
      <c r="D74" s="15">
        <f>SUM(D75+D76)</f>
        <v>36664.11</v>
      </c>
      <c r="E74" s="15">
        <f>SUM(E75+E76)</f>
        <v>-7952.8200000000006</v>
      </c>
      <c r="F74" s="15">
        <f>SUM(F75+F76)</f>
        <v>28711.29</v>
      </c>
      <c r="G74" s="102">
        <f t="shared" ref="G74:G137" si="24">F74/C74*100</f>
        <v>101.88386187425947</v>
      </c>
      <c r="H74" s="102">
        <f t="shared" ref="H74:H137" si="25">F74/D74*100</f>
        <v>78.308978453315788</v>
      </c>
    </row>
    <row r="75" spans="1:8" ht="16.2" thickBot="1">
      <c r="A75" s="108">
        <v>32</v>
      </c>
      <c r="B75" s="8" t="s">
        <v>17</v>
      </c>
      <c r="C75" s="9">
        <v>27740.41</v>
      </c>
      <c r="D75" s="9">
        <v>36114.11</v>
      </c>
      <c r="E75" s="9">
        <v>-7913.8</v>
      </c>
      <c r="F75" s="9">
        <v>28200.31</v>
      </c>
      <c r="G75" s="104">
        <f t="shared" si="24"/>
        <v>101.65787023335272</v>
      </c>
      <c r="H75" s="104">
        <f t="shared" si="25"/>
        <v>78.086681355292981</v>
      </c>
    </row>
    <row r="76" spans="1:8" ht="16.2" thickBot="1">
      <c r="A76" s="103">
        <v>34</v>
      </c>
      <c r="B76" s="5" t="s">
        <v>41</v>
      </c>
      <c r="C76" s="6">
        <v>440</v>
      </c>
      <c r="D76" s="6">
        <v>550</v>
      </c>
      <c r="E76" s="6">
        <v>-39.020000000000003</v>
      </c>
      <c r="F76" s="6">
        <v>510.98</v>
      </c>
      <c r="G76" s="104">
        <f t="shared" si="24"/>
        <v>116.13181818181819</v>
      </c>
      <c r="H76" s="104">
        <f t="shared" si="25"/>
        <v>92.905454545454546</v>
      </c>
    </row>
    <row r="77" spans="1:8" ht="16.2" thickBot="1">
      <c r="A77" s="100" t="s">
        <v>97</v>
      </c>
      <c r="B77" s="30" t="s">
        <v>121</v>
      </c>
      <c r="C77" s="31">
        <f>SUM(C79+0)</f>
        <v>0</v>
      </c>
      <c r="D77" s="31">
        <f>SUM(D79+0)</f>
        <v>0</v>
      </c>
      <c r="E77" s="31">
        <f>SUM(E79+0)</f>
        <v>3238.75</v>
      </c>
      <c r="F77" s="31">
        <f>SUM(F79+0)</f>
        <v>3238.75</v>
      </c>
      <c r="G77" s="96" t="e">
        <f t="shared" si="24"/>
        <v>#DIV/0!</v>
      </c>
      <c r="H77" s="96" t="e">
        <f t="shared" si="25"/>
        <v>#DIV/0!</v>
      </c>
    </row>
    <row r="78" spans="1:8" ht="16.2" thickBot="1">
      <c r="A78" s="101">
        <v>4</v>
      </c>
      <c r="B78" s="13" t="s">
        <v>11</v>
      </c>
      <c r="C78" s="15">
        <f>SUM(C79+0)</f>
        <v>0</v>
      </c>
      <c r="D78" s="15">
        <f>SUM(D79+0)</f>
        <v>0</v>
      </c>
      <c r="E78" s="15">
        <f>SUM(E79+0)</f>
        <v>3238.75</v>
      </c>
      <c r="F78" s="15">
        <f>SUM(F79+0)</f>
        <v>3238.75</v>
      </c>
      <c r="G78" s="102" t="e">
        <f t="shared" si="24"/>
        <v>#DIV/0!</v>
      </c>
      <c r="H78" s="102" t="e">
        <f t="shared" si="25"/>
        <v>#DIV/0!</v>
      </c>
    </row>
    <row r="79" spans="1:8" ht="16.2" thickBot="1">
      <c r="A79" s="103">
        <v>42</v>
      </c>
      <c r="B79" s="5" t="s">
        <v>122</v>
      </c>
      <c r="C79" s="9">
        <v>0</v>
      </c>
      <c r="D79" s="9">
        <v>0</v>
      </c>
      <c r="E79" s="9">
        <v>3238.75</v>
      </c>
      <c r="F79" s="9">
        <v>3238.75</v>
      </c>
      <c r="G79" s="104" t="e">
        <f t="shared" si="24"/>
        <v>#DIV/0!</v>
      </c>
      <c r="H79" s="104" t="e">
        <f t="shared" si="25"/>
        <v>#DIV/0!</v>
      </c>
    </row>
    <row r="80" spans="1:8" ht="16.2" thickBot="1">
      <c r="A80" s="100" t="s">
        <v>105</v>
      </c>
      <c r="B80" s="30" t="s">
        <v>125</v>
      </c>
      <c r="C80" s="31">
        <f>SUM(C82+0)</f>
        <v>33740.639999999999</v>
      </c>
      <c r="D80" s="31">
        <f>SUM(D82+0)</f>
        <v>34693.75</v>
      </c>
      <c r="E80" s="31">
        <f>SUM(E82+0)</f>
        <v>0</v>
      </c>
      <c r="F80" s="31">
        <f>SUM(F82+0)</f>
        <v>34693.75</v>
      </c>
      <c r="G80" s="96">
        <f t="shared" si="24"/>
        <v>102.82481304444728</v>
      </c>
      <c r="H80" s="96">
        <f t="shared" si="25"/>
        <v>100</v>
      </c>
    </row>
    <row r="81" spans="1:8" ht="16.2" thickBot="1">
      <c r="A81" s="101">
        <v>3</v>
      </c>
      <c r="B81" s="13" t="s">
        <v>9</v>
      </c>
      <c r="C81" s="15">
        <f>SUM(C82+0)</f>
        <v>33740.639999999999</v>
      </c>
      <c r="D81" s="15">
        <v>34693.75</v>
      </c>
      <c r="E81" s="15">
        <f>SUM(E82+0)</f>
        <v>0</v>
      </c>
      <c r="F81" s="15">
        <v>34693.75</v>
      </c>
      <c r="G81" s="102">
        <f t="shared" si="24"/>
        <v>102.82481304444728</v>
      </c>
      <c r="H81" s="102">
        <f t="shared" si="25"/>
        <v>100</v>
      </c>
    </row>
    <row r="82" spans="1:8" ht="16.2" thickBot="1">
      <c r="A82" s="108">
        <v>32</v>
      </c>
      <c r="B82" s="8" t="s">
        <v>17</v>
      </c>
      <c r="C82" s="9">
        <v>33740.639999999999</v>
      </c>
      <c r="D82" s="9">
        <v>34693.75</v>
      </c>
      <c r="E82" s="9">
        <v>0</v>
      </c>
      <c r="F82" s="9">
        <v>34693.75</v>
      </c>
      <c r="G82" s="104">
        <f t="shared" si="24"/>
        <v>102.82481304444728</v>
      </c>
      <c r="H82" s="104">
        <f t="shared" si="25"/>
        <v>100</v>
      </c>
    </row>
    <row r="83" spans="1:8" ht="16.2" thickBot="1">
      <c r="A83" s="19" t="s">
        <v>135</v>
      </c>
      <c r="B83" s="19" t="s">
        <v>30</v>
      </c>
      <c r="C83" s="21">
        <f>SUM(C84+0)</f>
        <v>1255.18</v>
      </c>
      <c r="D83" s="21">
        <v>3000</v>
      </c>
      <c r="E83" s="21">
        <f>SUM(E84+0)</f>
        <v>0</v>
      </c>
      <c r="F83" s="21">
        <v>3000</v>
      </c>
      <c r="G83" s="20">
        <f t="shared" si="24"/>
        <v>239.00954444780828</v>
      </c>
      <c r="H83" s="20">
        <f t="shared" si="25"/>
        <v>100</v>
      </c>
    </row>
    <row r="84" spans="1:8" ht="16.2" thickBot="1">
      <c r="A84" s="19" t="s">
        <v>96</v>
      </c>
      <c r="B84" s="22" t="s">
        <v>116</v>
      </c>
      <c r="C84" s="23">
        <f>SUM(C85+0)</f>
        <v>1255.18</v>
      </c>
      <c r="D84" s="23">
        <f t="shared" ref="D84:F84" si="26">SUM(D85+0)</f>
        <v>3000</v>
      </c>
      <c r="E84" s="23">
        <f t="shared" si="26"/>
        <v>0</v>
      </c>
      <c r="F84" s="23">
        <f t="shared" si="26"/>
        <v>3000</v>
      </c>
      <c r="G84" s="20">
        <f t="shared" si="24"/>
        <v>239.00954444780828</v>
      </c>
      <c r="H84" s="20">
        <f t="shared" si="25"/>
        <v>100</v>
      </c>
    </row>
    <row r="85" spans="1:8" ht="16.2" thickBot="1">
      <c r="A85" s="100" t="s">
        <v>102</v>
      </c>
      <c r="B85" s="30" t="s">
        <v>119</v>
      </c>
      <c r="C85" s="31">
        <f>SUM(C86+0)</f>
        <v>1255.18</v>
      </c>
      <c r="D85" s="31">
        <f t="shared" ref="D85" si="27">SUM(D87+0)</f>
        <v>3000</v>
      </c>
      <c r="E85" s="31">
        <f t="shared" ref="E85:F85" si="28">SUM(E87+0)</f>
        <v>0</v>
      </c>
      <c r="F85" s="31">
        <f t="shared" si="28"/>
        <v>3000</v>
      </c>
      <c r="G85" s="96">
        <f t="shared" si="24"/>
        <v>239.00954444780828</v>
      </c>
      <c r="H85" s="96">
        <f t="shared" si="25"/>
        <v>100</v>
      </c>
    </row>
    <row r="86" spans="1:8" ht="16.2" thickBot="1">
      <c r="A86" s="101">
        <v>3</v>
      </c>
      <c r="B86" s="13" t="s">
        <v>9</v>
      </c>
      <c r="C86" s="14">
        <f>SUM(C87+0)</f>
        <v>1255.18</v>
      </c>
      <c r="D86" s="14">
        <v>3840.49</v>
      </c>
      <c r="E86" s="14">
        <f>SUM(E87+0)</f>
        <v>0</v>
      </c>
      <c r="F86" s="14">
        <f>SUM(F87+0)</f>
        <v>3000</v>
      </c>
      <c r="G86" s="102">
        <f t="shared" si="24"/>
        <v>239.00954444780828</v>
      </c>
      <c r="H86" s="102">
        <f t="shared" si="25"/>
        <v>78.115032196412443</v>
      </c>
    </row>
    <row r="87" spans="1:8" ht="16.2" thickBot="1">
      <c r="A87" s="103">
        <v>32</v>
      </c>
      <c r="B87" s="5" t="s">
        <v>17</v>
      </c>
      <c r="C87" s="6">
        <v>1255.18</v>
      </c>
      <c r="D87" s="6">
        <v>3000</v>
      </c>
      <c r="E87" s="6">
        <v>0</v>
      </c>
      <c r="F87" s="6">
        <v>3000</v>
      </c>
      <c r="G87" s="104">
        <f t="shared" si="24"/>
        <v>239.00954444780828</v>
      </c>
      <c r="H87" s="104">
        <f t="shared" si="25"/>
        <v>100</v>
      </c>
    </row>
    <row r="88" spans="1:8" ht="16.2" thickBot="1">
      <c r="A88" s="19" t="s">
        <v>221</v>
      </c>
      <c r="B88" s="19" t="s">
        <v>175</v>
      </c>
      <c r="C88" s="21">
        <f>C90+0</f>
        <v>488</v>
      </c>
      <c r="D88" s="21">
        <f>D90+0</f>
        <v>0</v>
      </c>
      <c r="E88" s="21">
        <f>SUM(E90+0)</f>
        <v>252.49</v>
      </c>
      <c r="F88" s="21">
        <f>SUM(F90+0)</f>
        <v>252.49</v>
      </c>
      <c r="G88" s="20">
        <f t="shared" si="24"/>
        <v>51.739754098360656</v>
      </c>
      <c r="H88" s="20" t="e">
        <f t="shared" si="25"/>
        <v>#DIV/0!</v>
      </c>
    </row>
    <row r="89" spans="1:8" ht="16.2" thickBot="1">
      <c r="A89" s="19" t="s">
        <v>96</v>
      </c>
      <c r="B89" s="22" t="s">
        <v>116</v>
      </c>
      <c r="C89" s="23">
        <f t="shared" ref="C89:F89" si="29">SUM(C90+0)</f>
        <v>488</v>
      </c>
      <c r="D89" s="23">
        <f t="shared" si="29"/>
        <v>0</v>
      </c>
      <c r="E89" s="23">
        <f t="shared" si="29"/>
        <v>252.49</v>
      </c>
      <c r="F89" s="23">
        <f t="shared" si="29"/>
        <v>252.49</v>
      </c>
      <c r="G89" s="20">
        <f t="shared" si="24"/>
        <v>51.739754098360656</v>
      </c>
      <c r="H89" s="20" t="e">
        <f t="shared" si="25"/>
        <v>#DIV/0!</v>
      </c>
    </row>
    <row r="90" spans="1:8" ht="16.2" thickBot="1">
      <c r="A90" s="100" t="s">
        <v>102</v>
      </c>
      <c r="B90" s="30" t="s">
        <v>119</v>
      </c>
      <c r="C90" s="31">
        <f>C91+0</f>
        <v>488</v>
      </c>
      <c r="D90" s="31">
        <f>D91+0</f>
        <v>0</v>
      </c>
      <c r="E90" s="31">
        <f t="shared" ref="E90" si="30">SUM(E92+0)</f>
        <v>252.49</v>
      </c>
      <c r="F90" s="31">
        <f t="shared" ref="F90" si="31">SUM(F92+0)</f>
        <v>252.49</v>
      </c>
      <c r="G90" s="96">
        <f t="shared" si="24"/>
        <v>51.739754098360656</v>
      </c>
      <c r="H90" s="96" t="e">
        <f t="shared" si="25"/>
        <v>#DIV/0!</v>
      </c>
    </row>
    <row r="91" spans="1:8" ht="16.2" thickBot="1">
      <c r="A91" s="101">
        <v>3</v>
      </c>
      <c r="B91" s="13" t="s">
        <v>9</v>
      </c>
      <c r="C91" s="14">
        <f>C92+0</f>
        <v>488</v>
      </c>
      <c r="D91" s="14">
        <v>0</v>
      </c>
      <c r="E91" s="14">
        <f>SUM(E92+0)</f>
        <v>252.49</v>
      </c>
      <c r="F91" s="14">
        <f>SUM(F92+0)</f>
        <v>252.49</v>
      </c>
      <c r="G91" s="102">
        <f t="shared" si="24"/>
        <v>51.739754098360656</v>
      </c>
      <c r="H91" s="102" t="e">
        <f t="shared" si="25"/>
        <v>#DIV/0!</v>
      </c>
    </row>
    <row r="92" spans="1:8" ht="16.2" thickBot="1">
      <c r="A92" s="103">
        <v>32</v>
      </c>
      <c r="B92" s="5" t="s">
        <v>17</v>
      </c>
      <c r="C92" s="6">
        <v>488</v>
      </c>
      <c r="D92" s="6">
        <v>0</v>
      </c>
      <c r="E92" s="6">
        <v>252.49</v>
      </c>
      <c r="F92" s="6">
        <v>252.49</v>
      </c>
      <c r="G92" s="104">
        <f t="shared" si="24"/>
        <v>51.739754098360656</v>
      </c>
      <c r="H92" s="104" t="e">
        <f t="shared" si="25"/>
        <v>#DIV/0!</v>
      </c>
    </row>
    <row r="93" spans="1:8" ht="16.2" thickBot="1">
      <c r="A93" s="19" t="s">
        <v>106</v>
      </c>
      <c r="B93" s="19" t="s">
        <v>126</v>
      </c>
      <c r="C93" s="21">
        <f>SUM(C94+C103+C113++C135+C141++C153+C161)</f>
        <v>696306.17000000016</v>
      </c>
      <c r="D93" s="21">
        <f>SUM(D94+D103+D113++D135+D141++D153)</f>
        <v>776891.72</v>
      </c>
      <c r="E93" s="21">
        <f>SUM(E94+E103+E113++E135+E141++E153)</f>
        <v>-687.44999999999982</v>
      </c>
      <c r="F93" s="21">
        <f>SUM(F94+F103+F113++F135+F141+F153)</f>
        <v>776204.27</v>
      </c>
      <c r="G93" s="20">
        <f t="shared" si="24"/>
        <v>111.47456441467405</v>
      </c>
      <c r="H93" s="20">
        <f t="shared" si="25"/>
        <v>99.911512765253832</v>
      </c>
    </row>
    <row r="94" spans="1:8" ht="16.2" thickBot="1">
      <c r="A94" s="19" t="s">
        <v>138</v>
      </c>
      <c r="B94" s="19" t="s">
        <v>126</v>
      </c>
      <c r="C94" s="21">
        <f t="shared" ref="C94:F95" si="32">SUM(C95+0)</f>
        <v>1097.26</v>
      </c>
      <c r="D94" s="21">
        <f t="shared" si="32"/>
        <v>3789.02</v>
      </c>
      <c r="E94" s="21">
        <f t="shared" si="32"/>
        <v>-371.52</v>
      </c>
      <c r="F94" s="21">
        <f t="shared" si="32"/>
        <v>3417.5</v>
      </c>
      <c r="G94" s="20">
        <f t="shared" si="24"/>
        <v>311.45763082587536</v>
      </c>
      <c r="H94" s="20">
        <f t="shared" si="25"/>
        <v>90.194826102791751</v>
      </c>
    </row>
    <row r="95" spans="1:8" ht="16.2" thickBot="1">
      <c r="A95" s="19" t="s">
        <v>96</v>
      </c>
      <c r="B95" s="22" t="s">
        <v>112</v>
      </c>
      <c r="C95" s="23">
        <f>SUM(C96+C100)</f>
        <v>1097.26</v>
      </c>
      <c r="D95" s="23">
        <f t="shared" si="32"/>
        <v>3789.02</v>
      </c>
      <c r="E95" s="23">
        <f t="shared" si="32"/>
        <v>-371.52</v>
      </c>
      <c r="F95" s="23">
        <f t="shared" si="32"/>
        <v>3417.5</v>
      </c>
      <c r="G95" s="20">
        <f t="shared" si="24"/>
        <v>311.45763082587536</v>
      </c>
      <c r="H95" s="20">
        <f t="shared" si="25"/>
        <v>90.194826102791751</v>
      </c>
    </row>
    <row r="96" spans="1:8" ht="16.2" thickBot="1">
      <c r="A96" s="100" t="s">
        <v>107</v>
      </c>
      <c r="B96" s="30" t="s">
        <v>115</v>
      </c>
      <c r="C96" s="31">
        <f>C97+0</f>
        <v>1041.26</v>
      </c>
      <c r="D96" s="31">
        <f>D97+0</f>
        <v>3789.02</v>
      </c>
      <c r="E96" s="31">
        <f>E97+0</f>
        <v>-371.52</v>
      </c>
      <c r="F96" s="31">
        <f>F97+0</f>
        <v>3417.5</v>
      </c>
      <c r="G96" s="96">
        <f t="shared" si="24"/>
        <v>328.20813245491036</v>
      </c>
      <c r="H96" s="96">
        <f t="shared" si="25"/>
        <v>90.194826102791751</v>
      </c>
    </row>
    <row r="97" spans="1:8" ht="16.2" thickBot="1">
      <c r="A97" s="101">
        <v>3</v>
      </c>
      <c r="B97" s="13" t="s">
        <v>9</v>
      </c>
      <c r="C97" s="15">
        <f>C98+C99</f>
        <v>1041.26</v>
      </c>
      <c r="D97" s="15">
        <f>D98+D99</f>
        <v>3789.02</v>
      </c>
      <c r="E97" s="15">
        <f>E98+E99</f>
        <v>-371.52</v>
      </c>
      <c r="F97" s="15">
        <f>F98+F99</f>
        <v>3417.5</v>
      </c>
      <c r="G97" s="102">
        <f t="shared" si="24"/>
        <v>328.20813245491036</v>
      </c>
      <c r="H97" s="102">
        <f t="shared" si="25"/>
        <v>90.194826102791751</v>
      </c>
    </row>
    <row r="98" spans="1:8" ht="16.2" thickBot="1">
      <c r="A98" s="103">
        <v>31</v>
      </c>
      <c r="B98" s="5" t="s">
        <v>10</v>
      </c>
      <c r="C98" s="9">
        <v>1019.87</v>
      </c>
      <c r="D98" s="9">
        <v>3618.73</v>
      </c>
      <c r="E98" s="9">
        <v>-354.53</v>
      </c>
      <c r="F98" s="9">
        <v>3264.2</v>
      </c>
      <c r="G98" s="104">
        <f t="shared" si="24"/>
        <v>320.06039985488343</v>
      </c>
      <c r="H98" s="104">
        <f t="shared" si="25"/>
        <v>90.202916492802714</v>
      </c>
    </row>
    <row r="99" spans="1:8" ht="16.2" thickBot="1">
      <c r="A99" s="103">
        <v>32</v>
      </c>
      <c r="B99" s="5" t="s">
        <v>17</v>
      </c>
      <c r="C99" s="6">
        <v>21.39</v>
      </c>
      <c r="D99" s="6">
        <v>170.29</v>
      </c>
      <c r="E99" s="6">
        <v>-16.989999999999998</v>
      </c>
      <c r="F99" s="6">
        <v>153.30000000000001</v>
      </c>
      <c r="G99" s="104">
        <f t="shared" si="24"/>
        <v>716.6900420757363</v>
      </c>
      <c r="H99" s="104">
        <f t="shared" si="25"/>
        <v>90.022902108168438</v>
      </c>
    </row>
    <row r="100" spans="1:8" ht="16.2" thickBot="1">
      <c r="A100" s="100" t="s">
        <v>142</v>
      </c>
      <c r="B100" s="30" t="s">
        <v>143</v>
      </c>
      <c r="C100" s="31">
        <f>SUM(C101+0)</f>
        <v>56</v>
      </c>
      <c r="D100" s="31">
        <v>0</v>
      </c>
      <c r="E100" s="31">
        <v>0</v>
      </c>
      <c r="F100" s="31">
        <v>0</v>
      </c>
      <c r="G100" s="96">
        <f t="shared" si="24"/>
        <v>0</v>
      </c>
      <c r="H100" s="96" t="e">
        <f t="shared" si="25"/>
        <v>#DIV/0!</v>
      </c>
    </row>
    <row r="101" spans="1:8" ht="16.2" thickBot="1">
      <c r="A101" s="101">
        <v>3</v>
      </c>
      <c r="B101" s="13" t="s">
        <v>9</v>
      </c>
      <c r="C101" s="15">
        <f>SUM(C102+0)</f>
        <v>56</v>
      </c>
      <c r="D101" s="15">
        <v>0</v>
      </c>
      <c r="E101" s="15">
        <v>0</v>
      </c>
      <c r="F101" s="15">
        <v>0</v>
      </c>
      <c r="G101" s="102">
        <f t="shared" si="24"/>
        <v>0</v>
      </c>
      <c r="H101" s="102" t="e">
        <f t="shared" si="25"/>
        <v>#DIV/0!</v>
      </c>
    </row>
    <row r="102" spans="1:8" ht="16.2" thickBot="1">
      <c r="A102" s="103">
        <v>32</v>
      </c>
      <c r="B102" s="5" t="s">
        <v>17</v>
      </c>
      <c r="C102" s="6">
        <v>56</v>
      </c>
      <c r="D102" s="6">
        <v>0</v>
      </c>
      <c r="E102" s="6">
        <v>0</v>
      </c>
      <c r="F102" s="6">
        <v>0</v>
      </c>
      <c r="G102" s="104">
        <f t="shared" si="24"/>
        <v>0</v>
      </c>
      <c r="H102" s="104" t="e">
        <f t="shared" si="25"/>
        <v>#DIV/0!</v>
      </c>
    </row>
    <row r="103" spans="1:8" ht="16.2" thickBot="1">
      <c r="A103" s="19" t="s">
        <v>139</v>
      </c>
      <c r="B103" s="19" t="s">
        <v>127</v>
      </c>
      <c r="C103" s="21">
        <f t="shared" ref="C103:F103" si="33">SUM(C104+0)</f>
        <v>9962.869999999999</v>
      </c>
      <c r="D103" s="21">
        <f t="shared" si="33"/>
        <v>21471.1</v>
      </c>
      <c r="E103" s="21">
        <f t="shared" si="33"/>
        <v>-2105.31</v>
      </c>
      <c r="F103" s="21">
        <f t="shared" si="33"/>
        <v>19365.79</v>
      </c>
      <c r="G103" s="20">
        <f t="shared" si="24"/>
        <v>194.37963157202697</v>
      </c>
      <c r="H103" s="20">
        <f t="shared" si="25"/>
        <v>90.194680291182109</v>
      </c>
    </row>
    <row r="104" spans="1:8" ht="16.2" thickBot="1">
      <c r="A104" s="19" t="s">
        <v>96</v>
      </c>
      <c r="B104" s="22" t="s">
        <v>112</v>
      </c>
      <c r="C104" s="23">
        <f>SUM(C105+C109)</f>
        <v>9962.869999999999</v>
      </c>
      <c r="D104" s="23">
        <f t="shared" ref="D104:F104" si="34">SUM(D105+D109)</f>
        <v>21471.1</v>
      </c>
      <c r="E104" s="23">
        <f t="shared" si="34"/>
        <v>-2105.31</v>
      </c>
      <c r="F104" s="23">
        <f t="shared" si="34"/>
        <v>19365.79</v>
      </c>
      <c r="G104" s="20">
        <f t="shared" si="24"/>
        <v>194.37963157202697</v>
      </c>
      <c r="H104" s="20">
        <f t="shared" si="25"/>
        <v>90.194680291182109</v>
      </c>
    </row>
    <row r="105" spans="1:8" ht="16.2" thickBot="1">
      <c r="A105" s="100" t="s">
        <v>184</v>
      </c>
      <c r="B105" s="30" t="s">
        <v>176</v>
      </c>
      <c r="C105" s="31">
        <f>C106+0</f>
        <v>4062.47</v>
      </c>
      <c r="D105" s="31">
        <f>D106+0</f>
        <v>0</v>
      </c>
      <c r="E105" s="31">
        <f>E106+0</f>
        <v>0</v>
      </c>
      <c r="F105" s="31">
        <f>F106+0</f>
        <v>0</v>
      </c>
      <c r="G105" s="96">
        <f t="shared" si="24"/>
        <v>0</v>
      </c>
      <c r="H105" s="96" t="e">
        <f t="shared" si="25"/>
        <v>#DIV/0!</v>
      </c>
    </row>
    <row r="106" spans="1:8" ht="16.2" thickBot="1">
      <c r="A106" s="101">
        <v>3</v>
      </c>
      <c r="B106" s="13" t="s">
        <v>9</v>
      </c>
      <c r="C106" s="14">
        <f>C107+C108</f>
        <v>4062.47</v>
      </c>
      <c r="D106" s="14">
        <f>D107+D108</f>
        <v>0</v>
      </c>
      <c r="E106" s="14">
        <f>E107+E108</f>
        <v>0</v>
      </c>
      <c r="F106" s="14">
        <f>F107+F108</f>
        <v>0</v>
      </c>
      <c r="G106" s="102">
        <f t="shared" si="24"/>
        <v>0</v>
      </c>
      <c r="H106" s="102" t="e">
        <f t="shared" si="25"/>
        <v>#DIV/0!</v>
      </c>
    </row>
    <row r="107" spans="1:8" ht="16.2" thickBot="1">
      <c r="A107" s="103">
        <v>31</v>
      </c>
      <c r="B107" s="5" t="s">
        <v>10</v>
      </c>
      <c r="C107" s="7">
        <v>4062.47</v>
      </c>
      <c r="D107" s="7">
        <v>0</v>
      </c>
      <c r="E107" s="7">
        <v>0</v>
      </c>
      <c r="F107" s="7">
        <v>0</v>
      </c>
      <c r="G107" s="104">
        <f t="shared" si="24"/>
        <v>0</v>
      </c>
      <c r="H107" s="104" t="e">
        <f t="shared" si="25"/>
        <v>#DIV/0!</v>
      </c>
    </row>
    <row r="108" spans="1:8" ht="16.2" thickBot="1">
      <c r="A108" s="103">
        <v>32</v>
      </c>
      <c r="B108" s="5" t="s">
        <v>17</v>
      </c>
      <c r="C108" s="6">
        <v>0</v>
      </c>
      <c r="D108" s="6">
        <v>0</v>
      </c>
      <c r="E108" s="6">
        <v>0</v>
      </c>
      <c r="F108" s="6">
        <v>0</v>
      </c>
      <c r="G108" s="104" t="e">
        <f t="shared" si="24"/>
        <v>#DIV/0!</v>
      </c>
      <c r="H108" s="104" t="e">
        <f t="shared" si="25"/>
        <v>#DIV/0!</v>
      </c>
    </row>
    <row r="109" spans="1:8" ht="16.2" thickBot="1">
      <c r="A109" s="100" t="s">
        <v>107</v>
      </c>
      <c r="B109" s="30" t="s">
        <v>115</v>
      </c>
      <c r="C109" s="31">
        <f>C110+0</f>
        <v>5900.4</v>
      </c>
      <c r="D109" s="31">
        <f>D110+0</f>
        <v>21471.1</v>
      </c>
      <c r="E109" s="31">
        <f>E110+0</f>
        <v>-2105.31</v>
      </c>
      <c r="F109" s="31">
        <f>F110+0</f>
        <v>19365.79</v>
      </c>
      <c r="G109" s="96">
        <f t="shared" si="24"/>
        <v>328.21147718798727</v>
      </c>
      <c r="H109" s="96">
        <f t="shared" si="25"/>
        <v>90.194680291182109</v>
      </c>
    </row>
    <row r="110" spans="1:8" ht="16.2" thickBot="1">
      <c r="A110" s="101">
        <v>3</v>
      </c>
      <c r="B110" s="13" t="s">
        <v>9</v>
      </c>
      <c r="C110" s="14">
        <f>C111+C112</f>
        <v>5900.4</v>
      </c>
      <c r="D110" s="14">
        <f>D111+D112</f>
        <v>21471.1</v>
      </c>
      <c r="E110" s="14">
        <f>E111+E112</f>
        <v>-2105.31</v>
      </c>
      <c r="F110" s="14">
        <f>F111+F112</f>
        <v>19365.79</v>
      </c>
      <c r="G110" s="102">
        <f t="shared" si="24"/>
        <v>328.21147718798727</v>
      </c>
      <c r="H110" s="102">
        <f t="shared" si="25"/>
        <v>90.194680291182109</v>
      </c>
    </row>
    <row r="111" spans="1:8" ht="16.2" thickBot="1">
      <c r="A111" s="103">
        <v>31</v>
      </c>
      <c r="B111" s="5" t="s">
        <v>10</v>
      </c>
      <c r="C111" s="7">
        <v>5779.2</v>
      </c>
      <c r="D111" s="7">
        <v>20506.12</v>
      </c>
      <c r="E111" s="7">
        <v>-2009.01</v>
      </c>
      <c r="F111" s="7">
        <v>18497.11</v>
      </c>
      <c r="G111" s="104">
        <f t="shared" si="24"/>
        <v>320.06350359911409</v>
      </c>
      <c r="H111" s="104">
        <f t="shared" si="25"/>
        <v>90.202876019451764</v>
      </c>
    </row>
    <row r="112" spans="1:8" ht="16.2" thickBot="1">
      <c r="A112" s="103">
        <v>32</v>
      </c>
      <c r="B112" s="5" t="s">
        <v>17</v>
      </c>
      <c r="C112" s="6">
        <v>121.2</v>
      </c>
      <c r="D112" s="6">
        <v>964.98</v>
      </c>
      <c r="E112" s="6">
        <v>-96.3</v>
      </c>
      <c r="F112" s="6">
        <v>868.68</v>
      </c>
      <c r="G112" s="104">
        <f t="shared" si="24"/>
        <v>716.73267326732673</v>
      </c>
      <c r="H112" s="104">
        <f t="shared" si="25"/>
        <v>90.020518559970157</v>
      </c>
    </row>
    <row r="113" spans="1:8" ht="16.2" thickBot="1">
      <c r="A113" s="19" t="s">
        <v>140</v>
      </c>
      <c r="B113" s="19" t="s">
        <v>26</v>
      </c>
      <c r="C113" s="21">
        <f>SUM(C114+C127)</f>
        <v>680274.70000000007</v>
      </c>
      <c r="D113" s="21">
        <f>SUM(D114+D127)</f>
        <v>751631.6</v>
      </c>
      <c r="E113" s="21">
        <f>SUM(E114+E127)</f>
        <v>452.86</v>
      </c>
      <c r="F113" s="21">
        <f>SUM(F114+F127)</f>
        <v>752084.46</v>
      </c>
      <c r="G113" s="20">
        <f t="shared" si="24"/>
        <v>110.5559945122169</v>
      </c>
      <c r="H113" s="20">
        <f t="shared" si="25"/>
        <v>100.06025026089908</v>
      </c>
    </row>
    <row r="114" spans="1:8" ht="16.2" thickBot="1">
      <c r="A114" s="19" t="s">
        <v>96</v>
      </c>
      <c r="B114" s="22" t="s">
        <v>112</v>
      </c>
      <c r="C114" s="23">
        <f>SUM(C115+C118+C121)</f>
        <v>28618.170000000002</v>
      </c>
      <c r="D114" s="23">
        <f>SUM(D115+D118+D121)</f>
        <v>32131.599999999999</v>
      </c>
      <c r="E114" s="23">
        <f>SUM(E115+E118+E121+E124)</f>
        <v>452.86</v>
      </c>
      <c r="F114" s="23">
        <f>SUM(F115+F118+F121+F124)</f>
        <v>32584.46</v>
      </c>
      <c r="G114" s="20">
        <f t="shared" si="24"/>
        <v>113.85934180976631</v>
      </c>
      <c r="H114" s="20">
        <f t="shared" si="25"/>
        <v>101.40939137795814</v>
      </c>
    </row>
    <row r="115" spans="1:8" ht="16.2" thickBot="1">
      <c r="A115" s="100" t="s">
        <v>108</v>
      </c>
      <c r="B115" s="30" t="s">
        <v>128</v>
      </c>
      <c r="C115" s="31">
        <f>SUM(C116+0)</f>
        <v>5570.74</v>
      </c>
      <c r="D115" s="31">
        <v>7000</v>
      </c>
      <c r="E115" s="31">
        <f>SUM(E116+0)</f>
        <v>0</v>
      </c>
      <c r="F115" s="31">
        <v>7000</v>
      </c>
      <c r="G115" s="96">
        <f t="shared" si="24"/>
        <v>125.65655550250057</v>
      </c>
      <c r="H115" s="96">
        <f t="shared" si="25"/>
        <v>100</v>
      </c>
    </row>
    <row r="116" spans="1:8" ht="16.2" thickBot="1">
      <c r="A116" s="106">
        <v>4</v>
      </c>
      <c r="B116" s="16" t="s">
        <v>11</v>
      </c>
      <c r="C116" s="14">
        <f>SUM(C117+0)</f>
        <v>5570.74</v>
      </c>
      <c r="D116" s="14">
        <v>7000</v>
      </c>
      <c r="E116" s="14">
        <f>SUM(E117+0)</f>
        <v>0</v>
      </c>
      <c r="F116" s="14">
        <v>7000</v>
      </c>
      <c r="G116" s="102">
        <f t="shared" si="24"/>
        <v>125.65655550250057</v>
      </c>
      <c r="H116" s="102">
        <f t="shared" si="25"/>
        <v>100</v>
      </c>
    </row>
    <row r="117" spans="1:8" ht="16.2" thickBot="1">
      <c r="A117" s="103">
        <v>42</v>
      </c>
      <c r="B117" s="5" t="s">
        <v>122</v>
      </c>
      <c r="C117" s="6">
        <v>5570.74</v>
      </c>
      <c r="D117" s="6">
        <v>7000</v>
      </c>
      <c r="E117" s="6">
        <v>0</v>
      </c>
      <c r="F117" s="6">
        <v>7000</v>
      </c>
      <c r="G117" s="104">
        <f t="shared" si="24"/>
        <v>125.65655550250057</v>
      </c>
      <c r="H117" s="104">
        <f t="shared" si="25"/>
        <v>100</v>
      </c>
    </row>
    <row r="118" spans="1:8" ht="16.2" thickBot="1">
      <c r="A118" s="100" t="s">
        <v>109</v>
      </c>
      <c r="B118" s="30" t="s">
        <v>129</v>
      </c>
      <c r="C118" s="31">
        <f t="shared" ref="C118:D118" si="35">SUM(C120+0)</f>
        <v>22813.45</v>
      </c>
      <c r="D118" s="31">
        <f t="shared" si="35"/>
        <v>24897.599999999999</v>
      </c>
      <c r="E118" s="31">
        <f t="shared" ref="E118:F118" si="36">SUM(E120+0)</f>
        <v>0</v>
      </c>
      <c r="F118" s="31">
        <f t="shared" si="36"/>
        <v>24897.599999999999</v>
      </c>
      <c r="G118" s="96">
        <f t="shared" si="24"/>
        <v>109.13561955776088</v>
      </c>
      <c r="H118" s="96">
        <f t="shared" si="25"/>
        <v>100</v>
      </c>
    </row>
    <row r="119" spans="1:8" ht="16.2" thickBot="1">
      <c r="A119" s="101">
        <v>3</v>
      </c>
      <c r="B119" s="13" t="s">
        <v>9</v>
      </c>
      <c r="C119" s="15">
        <f>C120+0</f>
        <v>22813.45</v>
      </c>
      <c r="D119" s="15">
        <f>D120+0</f>
        <v>24897.599999999999</v>
      </c>
      <c r="E119" s="15">
        <f>E120+0</f>
        <v>0</v>
      </c>
      <c r="F119" s="15">
        <f>F120+0</f>
        <v>24897.599999999999</v>
      </c>
      <c r="G119" s="102">
        <f t="shared" si="24"/>
        <v>109.13561955776088</v>
      </c>
      <c r="H119" s="102">
        <f t="shared" si="25"/>
        <v>100</v>
      </c>
    </row>
    <row r="120" spans="1:8" ht="16.2" thickBot="1">
      <c r="A120" s="108">
        <v>32</v>
      </c>
      <c r="B120" s="8" t="s">
        <v>17</v>
      </c>
      <c r="C120" s="9">
        <v>22813.45</v>
      </c>
      <c r="D120" s="9">
        <v>24897.599999999999</v>
      </c>
      <c r="E120" s="9">
        <v>0</v>
      </c>
      <c r="F120" s="9">
        <v>24897.599999999999</v>
      </c>
      <c r="G120" s="104">
        <f t="shared" si="24"/>
        <v>109.13561955776088</v>
      </c>
      <c r="H120" s="104">
        <f t="shared" si="25"/>
        <v>100</v>
      </c>
    </row>
    <row r="121" spans="1:8" ht="16.2" thickBot="1">
      <c r="A121" s="100" t="s">
        <v>110</v>
      </c>
      <c r="B121" s="30" t="s">
        <v>130</v>
      </c>
      <c r="C121" s="31">
        <f t="shared" ref="C121:D121" si="37">SUM(C123+0)</f>
        <v>233.98</v>
      </c>
      <c r="D121" s="31">
        <f t="shared" si="37"/>
        <v>234</v>
      </c>
      <c r="E121" s="31">
        <f t="shared" ref="E121:F121" si="38">SUM(E123+0)</f>
        <v>0</v>
      </c>
      <c r="F121" s="31">
        <f t="shared" si="38"/>
        <v>234</v>
      </c>
      <c r="G121" s="96">
        <f t="shared" si="24"/>
        <v>100.008547739123</v>
      </c>
      <c r="H121" s="96">
        <f t="shared" si="25"/>
        <v>100</v>
      </c>
    </row>
    <row r="122" spans="1:8" ht="16.2" thickBot="1">
      <c r="A122" s="101">
        <v>3</v>
      </c>
      <c r="B122" s="13" t="s">
        <v>9</v>
      </c>
      <c r="C122" s="14">
        <f>SUM(C123+0)</f>
        <v>233.98</v>
      </c>
      <c r="D122" s="14">
        <v>234</v>
      </c>
      <c r="E122" s="14">
        <f>SUM(E123+0)</f>
        <v>0</v>
      </c>
      <c r="F122" s="14">
        <v>234</v>
      </c>
      <c r="G122" s="102">
        <f t="shared" si="24"/>
        <v>100.008547739123</v>
      </c>
      <c r="H122" s="102">
        <f t="shared" si="25"/>
        <v>100</v>
      </c>
    </row>
    <row r="123" spans="1:8" ht="16.2" thickBot="1">
      <c r="A123" s="103">
        <v>38</v>
      </c>
      <c r="B123" s="5" t="s">
        <v>42</v>
      </c>
      <c r="C123" s="6">
        <v>233.98</v>
      </c>
      <c r="D123" s="6">
        <v>234</v>
      </c>
      <c r="E123" s="6">
        <v>0</v>
      </c>
      <c r="F123" s="6">
        <v>234</v>
      </c>
      <c r="G123" s="104">
        <f t="shared" si="24"/>
        <v>100.008547739123</v>
      </c>
      <c r="H123" s="104">
        <f t="shared" si="25"/>
        <v>100</v>
      </c>
    </row>
    <row r="124" spans="1:8" ht="16.2" thickBot="1">
      <c r="A124" s="100" t="s">
        <v>146</v>
      </c>
      <c r="B124" s="30" t="s">
        <v>147</v>
      </c>
      <c r="C124" s="31">
        <f t="shared" ref="C124" si="39">SUM(C126+0)</f>
        <v>0</v>
      </c>
      <c r="D124" s="31">
        <f t="shared" ref="D124:F124" si="40">SUM(D126+0)</f>
        <v>0</v>
      </c>
      <c r="E124" s="31">
        <f t="shared" si="40"/>
        <v>452.86</v>
      </c>
      <c r="F124" s="31">
        <f t="shared" si="40"/>
        <v>452.86</v>
      </c>
      <c r="G124" s="96" t="e">
        <f t="shared" si="24"/>
        <v>#DIV/0!</v>
      </c>
      <c r="H124" s="96" t="e">
        <f t="shared" si="25"/>
        <v>#DIV/0!</v>
      </c>
    </row>
    <row r="125" spans="1:8" ht="16.2" thickBot="1">
      <c r="A125" s="101">
        <v>3</v>
      </c>
      <c r="B125" s="13" t="s">
        <v>9</v>
      </c>
      <c r="C125" s="15">
        <f>C126+0</f>
        <v>0</v>
      </c>
      <c r="D125" s="15">
        <f>D126+0</f>
        <v>0</v>
      </c>
      <c r="E125" s="15">
        <f>E126+0</f>
        <v>452.86</v>
      </c>
      <c r="F125" s="15">
        <f>F126+0</f>
        <v>452.86</v>
      </c>
      <c r="G125" s="102" t="e">
        <f t="shared" si="24"/>
        <v>#DIV/0!</v>
      </c>
      <c r="H125" s="102" t="e">
        <f t="shared" si="25"/>
        <v>#DIV/0!</v>
      </c>
    </row>
    <row r="126" spans="1:8" ht="16.2" thickBot="1">
      <c r="A126" s="108">
        <v>32</v>
      </c>
      <c r="B126" s="8" t="s">
        <v>17</v>
      </c>
      <c r="C126" s="9">
        <v>0</v>
      </c>
      <c r="D126" s="9">
        <v>0</v>
      </c>
      <c r="E126" s="9">
        <v>452.86</v>
      </c>
      <c r="F126" s="9">
        <v>452.86</v>
      </c>
      <c r="G126" s="104" t="e">
        <f t="shared" si="24"/>
        <v>#DIV/0!</v>
      </c>
      <c r="H126" s="104" t="e">
        <f t="shared" si="25"/>
        <v>#DIV/0!</v>
      </c>
    </row>
    <row r="127" spans="1:8" ht="16.2" thickBot="1">
      <c r="A127" s="19" t="s">
        <v>96</v>
      </c>
      <c r="B127" s="22" t="s">
        <v>116</v>
      </c>
      <c r="C127" s="23">
        <f>SUM(C128+C132)</f>
        <v>651656.53</v>
      </c>
      <c r="D127" s="23">
        <f>SUM(D128+D132)</f>
        <v>719500</v>
      </c>
      <c r="E127" s="23">
        <f>SUM(E128+E132)</f>
        <v>0</v>
      </c>
      <c r="F127" s="23">
        <f>SUM(F128+F132)</f>
        <v>719500</v>
      </c>
      <c r="G127" s="20">
        <f t="shared" si="24"/>
        <v>110.41092460164559</v>
      </c>
      <c r="H127" s="20">
        <f t="shared" si="25"/>
        <v>100</v>
      </c>
    </row>
    <row r="128" spans="1:8" ht="16.2" thickBot="1">
      <c r="A128" s="100" t="s">
        <v>102</v>
      </c>
      <c r="B128" s="30" t="s">
        <v>119</v>
      </c>
      <c r="C128" s="31">
        <f t="shared" ref="C128:F128" si="41">SUM(C129+0)</f>
        <v>651346.9</v>
      </c>
      <c r="D128" s="31">
        <f t="shared" si="41"/>
        <v>719500</v>
      </c>
      <c r="E128" s="31">
        <f t="shared" si="41"/>
        <v>0</v>
      </c>
      <c r="F128" s="31">
        <f t="shared" si="41"/>
        <v>719500</v>
      </c>
      <c r="G128" s="96">
        <f t="shared" si="24"/>
        <v>110.46341051135731</v>
      </c>
      <c r="H128" s="96">
        <f t="shared" si="25"/>
        <v>100</v>
      </c>
    </row>
    <row r="129" spans="1:8" ht="16.2" thickBot="1">
      <c r="A129" s="110">
        <v>3</v>
      </c>
      <c r="B129" s="22" t="s">
        <v>9</v>
      </c>
      <c r="C129" s="21">
        <f>SUM(C130+C131)</f>
        <v>651346.9</v>
      </c>
      <c r="D129" s="21">
        <f>SUM(D130+D131)</f>
        <v>719500</v>
      </c>
      <c r="E129" s="21">
        <f>SUM(E130+E131)</f>
        <v>0</v>
      </c>
      <c r="F129" s="21">
        <f>SUM(F130+F131)</f>
        <v>719500</v>
      </c>
      <c r="G129" s="20">
        <f t="shared" si="24"/>
        <v>110.46341051135731</v>
      </c>
      <c r="H129" s="20">
        <f t="shared" si="25"/>
        <v>100</v>
      </c>
    </row>
    <row r="130" spans="1:8" ht="16.2" thickBot="1">
      <c r="A130" s="103">
        <v>31</v>
      </c>
      <c r="B130" s="5" t="s">
        <v>10</v>
      </c>
      <c r="C130" s="7">
        <v>636138.74</v>
      </c>
      <c r="D130" s="7">
        <v>698500</v>
      </c>
      <c r="E130" s="7">
        <v>0</v>
      </c>
      <c r="F130" s="7">
        <v>698500</v>
      </c>
      <c r="G130" s="104">
        <f t="shared" si="24"/>
        <v>109.80309106783844</v>
      </c>
      <c r="H130" s="104">
        <f t="shared" si="25"/>
        <v>100</v>
      </c>
    </row>
    <row r="131" spans="1:8" ht="16.2" thickBot="1">
      <c r="A131" s="108">
        <v>32</v>
      </c>
      <c r="B131" s="8" t="s">
        <v>17</v>
      </c>
      <c r="C131" s="9">
        <v>15208.16</v>
      </c>
      <c r="D131" s="9">
        <v>21000</v>
      </c>
      <c r="E131" s="9">
        <v>0</v>
      </c>
      <c r="F131" s="9">
        <v>21000</v>
      </c>
      <c r="G131" s="104">
        <f t="shared" si="24"/>
        <v>138.08376555743757</v>
      </c>
      <c r="H131" s="104">
        <f t="shared" si="25"/>
        <v>100</v>
      </c>
    </row>
    <row r="132" spans="1:8" ht="16.2" thickBot="1">
      <c r="A132" s="100" t="s">
        <v>97</v>
      </c>
      <c r="B132" s="30" t="s">
        <v>121</v>
      </c>
      <c r="C132" s="31">
        <f>SUM(C133+0)</f>
        <v>309.63</v>
      </c>
      <c r="D132" s="31">
        <v>0</v>
      </c>
      <c r="E132" s="31">
        <v>0</v>
      </c>
      <c r="F132" s="31">
        <v>0</v>
      </c>
      <c r="G132" s="96">
        <f t="shared" si="24"/>
        <v>0</v>
      </c>
      <c r="H132" s="96" t="e">
        <f t="shared" si="25"/>
        <v>#DIV/0!</v>
      </c>
    </row>
    <row r="133" spans="1:8" ht="16.2" thickBot="1">
      <c r="A133" s="106">
        <v>4</v>
      </c>
      <c r="B133" s="16" t="s">
        <v>11</v>
      </c>
      <c r="C133" s="14">
        <f>SUM(C134+0)</f>
        <v>309.63</v>
      </c>
      <c r="D133" s="14">
        <v>0</v>
      </c>
      <c r="E133" s="14">
        <v>0</v>
      </c>
      <c r="F133" s="14">
        <v>0</v>
      </c>
      <c r="G133" s="102">
        <f t="shared" si="24"/>
        <v>0</v>
      </c>
      <c r="H133" s="102" t="e">
        <f t="shared" si="25"/>
        <v>#DIV/0!</v>
      </c>
    </row>
    <row r="134" spans="1:8" ht="16.2" thickBot="1">
      <c r="A134" s="103">
        <v>42</v>
      </c>
      <c r="B134" s="5" t="s">
        <v>122</v>
      </c>
      <c r="C134" s="10">
        <v>309.63</v>
      </c>
      <c r="D134" s="10">
        <v>0</v>
      </c>
      <c r="E134" s="10">
        <v>0</v>
      </c>
      <c r="F134" s="10">
        <v>0</v>
      </c>
      <c r="G134" s="104">
        <f t="shared" si="24"/>
        <v>0</v>
      </c>
      <c r="H134" s="104" t="e">
        <f t="shared" si="25"/>
        <v>#DIV/0!</v>
      </c>
    </row>
    <row r="135" spans="1:8" ht="16.2" thickBot="1">
      <c r="A135" s="19" t="s">
        <v>222</v>
      </c>
      <c r="B135" s="19" t="s">
        <v>149</v>
      </c>
      <c r="C135" s="21">
        <f t="shared" ref="C135:F136" si="42">SUM(C136+0)</f>
        <v>0</v>
      </c>
      <c r="D135" s="21">
        <f t="shared" si="42"/>
        <v>0</v>
      </c>
      <c r="E135" s="21">
        <f t="shared" si="42"/>
        <v>371.52</v>
      </c>
      <c r="F135" s="21">
        <f t="shared" si="42"/>
        <v>371.52</v>
      </c>
      <c r="G135" s="96" t="e">
        <f t="shared" si="24"/>
        <v>#DIV/0!</v>
      </c>
      <c r="H135" s="96" t="e">
        <f t="shared" si="25"/>
        <v>#DIV/0!</v>
      </c>
    </row>
    <row r="136" spans="1:8" ht="16.2" thickBot="1">
      <c r="A136" s="19" t="s">
        <v>96</v>
      </c>
      <c r="B136" s="22" t="s">
        <v>112</v>
      </c>
      <c r="C136" s="23">
        <f t="shared" si="42"/>
        <v>0</v>
      </c>
      <c r="D136" s="23">
        <f t="shared" si="42"/>
        <v>0</v>
      </c>
      <c r="E136" s="23">
        <f t="shared" si="42"/>
        <v>371.52</v>
      </c>
      <c r="F136" s="23">
        <f t="shared" si="42"/>
        <v>371.52</v>
      </c>
      <c r="G136" s="96" t="e">
        <f t="shared" si="24"/>
        <v>#DIV/0!</v>
      </c>
      <c r="H136" s="96" t="e">
        <f t="shared" si="25"/>
        <v>#DIV/0!</v>
      </c>
    </row>
    <row r="137" spans="1:8" ht="16.2" thickBot="1">
      <c r="A137" s="100" t="s">
        <v>107</v>
      </c>
      <c r="B137" s="30" t="s">
        <v>115</v>
      </c>
      <c r="C137" s="31">
        <f>C138+0</f>
        <v>0</v>
      </c>
      <c r="D137" s="31">
        <f>D138+0</f>
        <v>0</v>
      </c>
      <c r="E137" s="31">
        <f>E138+0</f>
        <v>371.52</v>
      </c>
      <c r="F137" s="31">
        <f>F138+0</f>
        <v>371.52</v>
      </c>
      <c r="G137" s="96" t="e">
        <f t="shared" si="24"/>
        <v>#DIV/0!</v>
      </c>
      <c r="H137" s="96" t="e">
        <f t="shared" si="25"/>
        <v>#DIV/0!</v>
      </c>
    </row>
    <row r="138" spans="1:8" ht="16.2" thickBot="1">
      <c r="A138" s="101">
        <v>3</v>
      </c>
      <c r="B138" s="13" t="s">
        <v>9</v>
      </c>
      <c r="C138" s="15">
        <f>C139+C140</f>
        <v>0</v>
      </c>
      <c r="D138" s="15">
        <f>D139+D140</f>
        <v>0</v>
      </c>
      <c r="E138" s="15">
        <f>E139+E140</f>
        <v>371.52</v>
      </c>
      <c r="F138" s="15">
        <f>F139+F140</f>
        <v>371.52</v>
      </c>
      <c r="G138" s="102" t="e">
        <f t="shared" ref="G138:G177" si="43">F138/C138*100</f>
        <v>#DIV/0!</v>
      </c>
      <c r="H138" s="102" t="e">
        <f t="shared" ref="H138:H177" si="44">F138/D138*100</f>
        <v>#DIV/0!</v>
      </c>
    </row>
    <row r="139" spans="1:8" ht="16.2" thickBot="1">
      <c r="A139" s="103">
        <v>31</v>
      </c>
      <c r="B139" s="5" t="s">
        <v>10</v>
      </c>
      <c r="C139" s="9">
        <v>0</v>
      </c>
      <c r="D139" s="9">
        <v>0</v>
      </c>
      <c r="E139" s="9">
        <v>354.53</v>
      </c>
      <c r="F139" s="9">
        <v>354.53</v>
      </c>
      <c r="G139" s="104" t="e">
        <f t="shared" si="43"/>
        <v>#DIV/0!</v>
      </c>
      <c r="H139" s="104" t="e">
        <f t="shared" si="44"/>
        <v>#DIV/0!</v>
      </c>
    </row>
    <row r="140" spans="1:8" ht="16.2" thickBot="1">
      <c r="A140" s="103">
        <v>32</v>
      </c>
      <c r="B140" s="5" t="s">
        <v>17</v>
      </c>
      <c r="C140" s="6">
        <v>0</v>
      </c>
      <c r="D140" s="6">
        <v>0</v>
      </c>
      <c r="E140" s="6">
        <v>16.989999999999998</v>
      </c>
      <c r="F140" s="6">
        <v>16.989999999999998</v>
      </c>
      <c r="G140" s="104" t="e">
        <f t="shared" si="43"/>
        <v>#DIV/0!</v>
      </c>
      <c r="H140" s="104" t="e">
        <f t="shared" si="44"/>
        <v>#DIV/0!</v>
      </c>
    </row>
    <row r="141" spans="1:8" ht="16.2" thickBot="1">
      <c r="A141" s="19" t="s">
        <v>223</v>
      </c>
      <c r="B141" s="19" t="s">
        <v>149</v>
      </c>
      <c r="C141" s="21">
        <f t="shared" ref="C141:F142" si="45">SUM(C142+0)</f>
        <v>4832.05</v>
      </c>
      <c r="D141" s="21">
        <f t="shared" si="45"/>
        <v>0</v>
      </c>
      <c r="E141" s="21">
        <f t="shared" si="45"/>
        <v>0</v>
      </c>
      <c r="F141" s="21">
        <f t="shared" si="45"/>
        <v>0</v>
      </c>
      <c r="G141" s="20">
        <f t="shared" si="43"/>
        <v>0</v>
      </c>
      <c r="H141" s="20" t="e">
        <f t="shared" si="44"/>
        <v>#DIV/0!</v>
      </c>
    </row>
    <row r="142" spans="1:8" ht="16.2" thickBot="1">
      <c r="A142" s="19" t="s">
        <v>96</v>
      </c>
      <c r="B142" s="22" t="s">
        <v>112</v>
      </c>
      <c r="C142" s="23">
        <f t="shared" si="45"/>
        <v>4832.05</v>
      </c>
      <c r="D142" s="23">
        <f t="shared" si="45"/>
        <v>0</v>
      </c>
      <c r="E142" s="23">
        <f t="shared" si="45"/>
        <v>0</v>
      </c>
      <c r="F142" s="23">
        <f t="shared" si="45"/>
        <v>0</v>
      </c>
      <c r="G142" s="20">
        <f t="shared" si="43"/>
        <v>0</v>
      </c>
      <c r="H142" s="20" t="e">
        <f t="shared" si="44"/>
        <v>#DIV/0!</v>
      </c>
    </row>
    <row r="143" spans="1:8" ht="16.2" thickBot="1">
      <c r="A143" s="100" t="s">
        <v>184</v>
      </c>
      <c r="B143" s="30" t="s">
        <v>176</v>
      </c>
      <c r="C143" s="31">
        <f>C144+0</f>
        <v>4832.05</v>
      </c>
      <c r="D143" s="31">
        <f>D144+0</f>
        <v>0</v>
      </c>
      <c r="E143" s="31">
        <f>E144+0</f>
        <v>0</v>
      </c>
      <c r="F143" s="31">
        <f>F144+0</f>
        <v>0</v>
      </c>
      <c r="G143" s="96">
        <f t="shared" si="43"/>
        <v>0</v>
      </c>
      <c r="H143" s="96" t="e">
        <f t="shared" si="44"/>
        <v>#DIV/0!</v>
      </c>
    </row>
    <row r="144" spans="1:8" ht="16.2" thickBot="1">
      <c r="A144" s="101">
        <v>3</v>
      </c>
      <c r="B144" s="13" t="s">
        <v>9</v>
      </c>
      <c r="C144" s="15">
        <f>C145+C146</f>
        <v>4832.05</v>
      </c>
      <c r="D144" s="15">
        <f>D145+D146</f>
        <v>0</v>
      </c>
      <c r="E144" s="15">
        <f>E145+E146</f>
        <v>0</v>
      </c>
      <c r="F144" s="15">
        <f>F145+F146</f>
        <v>0</v>
      </c>
      <c r="G144" s="102">
        <f t="shared" si="43"/>
        <v>0</v>
      </c>
      <c r="H144" s="102" t="e">
        <f t="shared" si="44"/>
        <v>#DIV/0!</v>
      </c>
    </row>
    <row r="145" spans="1:8" ht="16.2" thickBot="1">
      <c r="A145" s="103">
        <v>31</v>
      </c>
      <c r="B145" s="5" t="s">
        <v>10</v>
      </c>
      <c r="C145" s="9">
        <v>4832.05</v>
      </c>
      <c r="D145" s="9">
        <v>0</v>
      </c>
      <c r="E145" s="9">
        <v>0</v>
      </c>
      <c r="F145" s="9">
        <v>0</v>
      </c>
      <c r="G145" s="104">
        <f t="shared" si="43"/>
        <v>0</v>
      </c>
      <c r="H145" s="104" t="e">
        <f t="shared" si="44"/>
        <v>#DIV/0!</v>
      </c>
    </row>
    <row r="146" spans="1:8" ht="16.2" thickBot="1">
      <c r="A146" s="103">
        <v>32</v>
      </c>
      <c r="B146" s="5" t="s">
        <v>17</v>
      </c>
      <c r="C146" s="6">
        <v>0</v>
      </c>
      <c r="D146" s="6">
        <v>0</v>
      </c>
      <c r="E146" s="6">
        <v>0</v>
      </c>
      <c r="F146" s="6">
        <v>0</v>
      </c>
      <c r="G146" s="104" t="e">
        <f t="shared" si="43"/>
        <v>#DIV/0!</v>
      </c>
      <c r="H146" s="104" t="e">
        <f t="shared" si="44"/>
        <v>#DIV/0!</v>
      </c>
    </row>
    <row r="147" spans="1:8" ht="16.2" thickBot="1">
      <c r="A147" s="19" t="s">
        <v>223</v>
      </c>
      <c r="B147" s="19" t="s">
        <v>149</v>
      </c>
      <c r="C147" s="21">
        <f t="shared" ref="C147:F148" si="46">SUM(C148+0)</f>
        <v>0</v>
      </c>
      <c r="D147" s="21">
        <f t="shared" si="46"/>
        <v>0</v>
      </c>
      <c r="E147" s="21">
        <f t="shared" si="46"/>
        <v>2105.31</v>
      </c>
      <c r="F147" s="21">
        <f t="shared" si="46"/>
        <v>2105.31</v>
      </c>
      <c r="G147" s="20" t="e">
        <f t="shared" si="43"/>
        <v>#DIV/0!</v>
      </c>
      <c r="H147" s="20" t="e">
        <f t="shared" si="44"/>
        <v>#DIV/0!</v>
      </c>
    </row>
    <row r="148" spans="1:8" ht="16.2" thickBot="1">
      <c r="A148" s="19" t="s">
        <v>96</v>
      </c>
      <c r="B148" s="22" t="s">
        <v>112</v>
      </c>
      <c r="C148" s="23">
        <f t="shared" si="46"/>
        <v>0</v>
      </c>
      <c r="D148" s="23">
        <f t="shared" si="46"/>
        <v>0</v>
      </c>
      <c r="E148" s="23">
        <f t="shared" si="46"/>
        <v>2105.31</v>
      </c>
      <c r="F148" s="23">
        <f t="shared" si="46"/>
        <v>2105.31</v>
      </c>
      <c r="G148" s="20" t="e">
        <f t="shared" si="43"/>
        <v>#DIV/0!</v>
      </c>
      <c r="H148" s="20" t="e">
        <f t="shared" si="44"/>
        <v>#DIV/0!</v>
      </c>
    </row>
    <row r="149" spans="1:8" ht="16.2" thickBot="1">
      <c r="A149" s="100" t="s">
        <v>107</v>
      </c>
      <c r="B149" s="30" t="s">
        <v>115</v>
      </c>
      <c r="C149" s="31">
        <f>C150+0</f>
        <v>0</v>
      </c>
      <c r="D149" s="31">
        <f>D150+0</f>
        <v>0</v>
      </c>
      <c r="E149" s="31">
        <f>E150+0</f>
        <v>2105.31</v>
      </c>
      <c r="F149" s="31">
        <f>F150+0</f>
        <v>2105.31</v>
      </c>
      <c r="G149" s="96" t="e">
        <f t="shared" si="43"/>
        <v>#DIV/0!</v>
      </c>
      <c r="H149" s="96" t="e">
        <f t="shared" si="44"/>
        <v>#DIV/0!</v>
      </c>
    </row>
    <row r="150" spans="1:8" ht="16.2" thickBot="1">
      <c r="A150" s="101">
        <v>3</v>
      </c>
      <c r="B150" s="13" t="s">
        <v>9</v>
      </c>
      <c r="C150" s="15">
        <f>C151+C152</f>
        <v>0</v>
      </c>
      <c r="D150" s="15">
        <f>D151+D152</f>
        <v>0</v>
      </c>
      <c r="E150" s="15">
        <f>E151+E152</f>
        <v>2105.31</v>
      </c>
      <c r="F150" s="15">
        <f>F151+F152</f>
        <v>2105.31</v>
      </c>
      <c r="G150" s="102" t="e">
        <f t="shared" si="43"/>
        <v>#DIV/0!</v>
      </c>
      <c r="H150" s="102" t="e">
        <f t="shared" si="44"/>
        <v>#DIV/0!</v>
      </c>
    </row>
    <row r="151" spans="1:8" ht="16.2" thickBot="1">
      <c r="A151" s="103">
        <v>31</v>
      </c>
      <c r="B151" s="5" t="s">
        <v>10</v>
      </c>
      <c r="C151" s="9">
        <v>0</v>
      </c>
      <c r="D151" s="9">
        <v>0</v>
      </c>
      <c r="E151" s="9">
        <v>2009.01</v>
      </c>
      <c r="F151" s="9">
        <v>2009.01</v>
      </c>
      <c r="G151" s="104" t="e">
        <f t="shared" si="43"/>
        <v>#DIV/0!</v>
      </c>
      <c r="H151" s="104" t="e">
        <f t="shared" si="44"/>
        <v>#DIV/0!</v>
      </c>
    </row>
    <row r="152" spans="1:8" ht="16.2" thickBot="1">
      <c r="A152" s="103">
        <v>32</v>
      </c>
      <c r="B152" s="5" t="s">
        <v>17</v>
      </c>
      <c r="C152" s="6">
        <v>0</v>
      </c>
      <c r="D152" s="6">
        <v>0</v>
      </c>
      <c r="E152" s="6">
        <v>96.3</v>
      </c>
      <c r="F152" s="6">
        <v>96.3</v>
      </c>
      <c r="G152" s="104" t="e">
        <f t="shared" si="43"/>
        <v>#DIV/0!</v>
      </c>
      <c r="H152" s="104" t="e">
        <f t="shared" si="44"/>
        <v>#DIV/0!</v>
      </c>
    </row>
    <row r="153" spans="1:8" ht="16.2" thickBot="1">
      <c r="A153" s="19" t="s">
        <v>224</v>
      </c>
      <c r="B153" s="19" t="s">
        <v>148</v>
      </c>
      <c r="C153" s="21">
        <f>SUM(C154+0)</f>
        <v>0</v>
      </c>
      <c r="D153" s="21">
        <f>D155+D158</f>
        <v>0</v>
      </c>
      <c r="E153" s="21">
        <f>E155+E158</f>
        <v>965</v>
      </c>
      <c r="F153" s="21">
        <f>F155+F158</f>
        <v>965</v>
      </c>
      <c r="G153" s="96" t="e">
        <f t="shared" si="43"/>
        <v>#DIV/0!</v>
      </c>
      <c r="H153" s="96" t="e">
        <f t="shared" si="44"/>
        <v>#DIV/0!</v>
      </c>
    </row>
    <row r="154" spans="1:8" ht="16.2" thickBot="1">
      <c r="A154" s="19" t="s">
        <v>96</v>
      </c>
      <c r="B154" s="22" t="s">
        <v>112</v>
      </c>
      <c r="C154" s="23">
        <f t="shared" ref="C154:D154" si="47">SUM(C155+0)</f>
        <v>0</v>
      </c>
      <c r="D154" s="23">
        <f t="shared" si="47"/>
        <v>0</v>
      </c>
      <c r="E154" s="21">
        <f>E156+E159</f>
        <v>965</v>
      </c>
      <c r="F154" s="21">
        <f>F156+F159</f>
        <v>965</v>
      </c>
      <c r="G154" s="96" t="e">
        <f t="shared" si="43"/>
        <v>#DIV/0!</v>
      </c>
      <c r="H154" s="96" t="e">
        <f t="shared" si="44"/>
        <v>#DIV/0!</v>
      </c>
    </row>
    <row r="155" spans="1:8" ht="16.2" thickBot="1">
      <c r="A155" s="100" t="s">
        <v>97</v>
      </c>
      <c r="B155" s="30" t="s">
        <v>121</v>
      </c>
      <c r="C155" s="31">
        <v>0</v>
      </c>
      <c r="D155" s="31">
        <v>0</v>
      </c>
      <c r="E155" s="31">
        <v>0</v>
      </c>
      <c r="F155" s="31">
        <v>0</v>
      </c>
      <c r="G155" s="96" t="e">
        <f t="shared" si="43"/>
        <v>#DIV/0!</v>
      </c>
      <c r="H155" s="96" t="e">
        <f t="shared" si="44"/>
        <v>#DIV/0!</v>
      </c>
    </row>
    <row r="156" spans="1:8" ht="16.2" thickBot="1">
      <c r="A156" s="106">
        <v>4</v>
      </c>
      <c r="B156" s="16" t="s">
        <v>11</v>
      </c>
      <c r="C156" s="14">
        <v>0</v>
      </c>
      <c r="D156" s="14">
        <v>0</v>
      </c>
      <c r="E156" s="14">
        <v>0</v>
      </c>
      <c r="F156" s="14">
        <v>0</v>
      </c>
      <c r="G156" s="102" t="e">
        <f t="shared" si="43"/>
        <v>#DIV/0!</v>
      </c>
      <c r="H156" s="102" t="e">
        <f t="shared" si="44"/>
        <v>#DIV/0!</v>
      </c>
    </row>
    <row r="157" spans="1:8" ht="16.2" thickBot="1">
      <c r="A157" s="103">
        <v>42</v>
      </c>
      <c r="B157" s="5" t="s">
        <v>122</v>
      </c>
      <c r="C157" s="10">
        <v>0</v>
      </c>
      <c r="D157" s="10">
        <v>0</v>
      </c>
      <c r="E157" s="10">
        <v>0</v>
      </c>
      <c r="F157" s="10">
        <v>0</v>
      </c>
      <c r="G157" s="104" t="e">
        <f t="shared" si="43"/>
        <v>#DIV/0!</v>
      </c>
      <c r="H157" s="104" t="e">
        <f t="shared" si="44"/>
        <v>#DIV/0!</v>
      </c>
    </row>
    <row r="158" spans="1:8" ht="16.2" thickBot="1">
      <c r="A158" s="100" t="s">
        <v>146</v>
      </c>
      <c r="B158" s="30" t="s">
        <v>147</v>
      </c>
      <c r="C158" s="31">
        <f t="shared" ref="C158" si="48">SUM(C160+0)</f>
        <v>0</v>
      </c>
      <c r="D158" s="31">
        <f t="shared" ref="D158:F158" si="49">SUM(D160+0)</f>
        <v>0</v>
      </c>
      <c r="E158" s="31">
        <f t="shared" si="49"/>
        <v>965</v>
      </c>
      <c r="F158" s="31">
        <f t="shared" si="49"/>
        <v>965</v>
      </c>
      <c r="G158" s="96" t="e">
        <f t="shared" si="43"/>
        <v>#DIV/0!</v>
      </c>
      <c r="H158" s="96" t="e">
        <f t="shared" si="44"/>
        <v>#DIV/0!</v>
      </c>
    </row>
    <row r="159" spans="1:8" ht="16.2" thickBot="1">
      <c r="A159" s="101">
        <v>3</v>
      </c>
      <c r="B159" s="13" t="s">
        <v>9</v>
      </c>
      <c r="C159" s="15">
        <f>C160+0</f>
        <v>0</v>
      </c>
      <c r="D159" s="15">
        <f>D160+0</f>
        <v>0</v>
      </c>
      <c r="E159" s="15">
        <f>E160+0</f>
        <v>965</v>
      </c>
      <c r="F159" s="15">
        <f>F160+0</f>
        <v>965</v>
      </c>
      <c r="G159" s="102" t="e">
        <f t="shared" si="43"/>
        <v>#DIV/0!</v>
      </c>
      <c r="H159" s="102" t="e">
        <f t="shared" si="44"/>
        <v>#DIV/0!</v>
      </c>
    </row>
    <row r="160" spans="1:8" ht="16.2" thickBot="1">
      <c r="A160" s="108">
        <v>32</v>
      </c>
      <c r="B160" s="8" t="s">
        <v>17</v>
      </c>
      <c r="C160" s="9">
        <v>0</v>
      </c>
      <c r="D160" s="9">
        <v>0</v>
      </c>
      <c r="E160" s="9">
        <v>965</v>
      </c>
      <c r="F160" s="9">
        <v>965</v>
      </c>
      <c r="G160" s="104" t="e">
        <f t="shared" si="43"/>
        <v>#DIV/0!</v>
      </c>
      <c r="H160" s="104" t="e">
        <f t="shared" si="44"/>
        <v>#DIV/0!</v>
      </c>
    </row>
    <row r="161" spans="1:8" ht="16.2" thickBot="1">
      <c r="A161" s="19" t="s">
        <v>225</v>
      </c>
      <c r="B161" s="19" t="s">
        <v>178</v>
      </c>
      <c r="C161" s="21">
        <f t="shared" ref="C161:F162" si="50">SUM(C162+0)</f>
        <v>139.29</v>
      </c>
      <c r="D161" s="21">
        <f t="shared" si="50"/>
        <v>0</v>
      </c>
      <c r="E161" s="23">
        <f t="shared" si="50"/>
        <v>0</v>
      </c>
      <c r="F161" s="21">
        <f t="shared" si="50"/>
        <v>0</v>
      </c>
      <c r="G161" s="20">
        <f t="shared" si="43"/>
        <v>0</v>
      </c>
      <c r="H161" s="20" t="e">
        <f t="shared" si="44"/>
        <v>#DIV/0!</v>
      </c>
    </row>
    <row r="162" spans="1:8" ht="16.2" thickBot="1">
      <c r="A162" s="19" t="s">
        <v>99</v>
      </c>
      <c r="B162" s="22" t="s">
        <v>112</v>
      </c>
      <c r="C162" s="23">
        <f t="shared" si="50"/>
        <v>139.29</v>
      </c>
      <c r="D162" s="23">
        <f t="shared" si="50"/>
        <v>0</v>
      </c>
      <c r="E162" s="23">
        <f t="shared" si="50"/>
        <v>0</v>
      </c>
      <c r="F162" s="23">
        <f t="shared" si="50"/>
        <v>0</v>
      </c>
      <c r="G162" s="20">
        <f t="shared" si="43"/>
        <v>0</v>
      </c>
      <c r="H162" s="20" t="e">
        <f t="shared" si="44"/>
        <v>#DIV/0!</v>
      </c>
    </row>
    <row r="163" spans="1:8" ht="16.2" thickBot="1">
      <c r="A163" s="100" t="s">
        <v>226</v>
      </c>
      <c r="B163" s="30" t="s">
        <v>177</v>
      </c>
      <c r="C163" s="31">
        <f>SUM(C164+C167)</f>
        <v>139.29</v>
      </c>
      <c r="D163" s="31">
        <f>SUM(D164+D167)</f>
        <v>0</v>
      </c>
      <c r="E163" s="31">
        <f>SUM(E165+E168)</f>
        <v>0</v>
      </c>
      <c r="F163" s="31">
        <f>SUM(F164+F167)</f>
        <v>0</v>
      </c>
      <c r="G163" s="96">
        <f t="shared" si="43"/>
        <v>0</v>
      </c>
      <c r="H163" s="96" t="e">
        <f t="shared" si="44"/>
        <v>#DIV/0!</v>
      </c>
    </row>
    <row r="164" spans="1:8" ht="16.2" thickBot="1">
      <c r="A164" s="101">
        <v>3</v>
      </c>
      <c r="B164" s="13" t="s">
        <v>9</v>
      </c>
      <c r="C164" s="14">
        <f>SUM(C165:C166)</f>
        <v>30.1</v>
      </c>
      <c r="D164" s="14">
        <f>SUM(D165+0)</f>
        <v>0</v>
      </c>
      <c r="E164" s="14">
        <v>0</v>
      </c>
      <c r="F164" s="14">
        <f>SUM(F165+0)</f>
        <v>0</v>
      </c>
      <c r="G164" s="102">
        <f t="shared" si="43"/>
        <v>0</v>
      </c>
      <c r="H164" s="102" t="e">
        <f t="shared" si="44"/>
        <v>#DIV/0!</v>
      </c>
    </row>
    <row r="165" spans="1:8" ht="16.2" thickBot="1">
      <c r="A165" s="103">
        <v>32</v>
      </c>
      <c r="B165" s="5" t="s">
        <v>17</v>
      </c>
      <c r="C165" s="6">
        <v>30.1</v>
      </c>
      <c r="D165" s="6">
        <v>0</v>
      </c>
      <c r="E165" s="6">
        <v>0</v>
      </c>
      <c r="F165" s="6">
        <v>0</v>
      </c>
      <c r="G165" s="104">
        <f t="shared" si="43"/>
        <v>0</v>
      </c>
      <c r="H165" s="104" t="e">
        <f t="shared" si="44"/>
        <v>#DIV/0!</v>
      </c>
    </row>
    <row r="166" spans="1:8" ht="16.2" thickBot="1">
      <c r="A166" s="103">
        <v>34</v>
      </c>
      <c r="B166" s="5" t="s">
        <v>41</v>
      </c>
      <c r="C166" s="6">
        <v>0</v>
      </c>
      <c r="D166" s="6">
        <v>0</v>
      </c>
      <c r="E166" s="6">
        <v>0</v>
      </c>
      <c r="F166" s="6">
        <v>0</v>
      </c>
      <c r="G166" s="104" t="e">
        <f t="shared" si="43"/>
        <v>#DIV/0!</v>
      </c>
      <c r="H166" s="104" t="e">
        <f t="shared" si="44"/>
        <v>#DIV/0!</v>
      </c>
    </row>
    <row r="167" spans="1:8" ht="16.2" thickBot="1">
      <c r="A167" s="106">
        <v>4</v>
      </c>
      <c r="B167" s="16" t="s">
        <v>11</v>
      </c>
      <c r="C167" s="14">
        <f>SUM(C168+0)</f>
        <v>109.19</v>
      </c>
      <c r="D167" s="14">
        <f>SUM(D168+0)</f>
        <v>0</v>
      </c>
      <c r="E167" s="14">
        <v>0</v>
      </c>
      <c r="F167" s="14">
        <f>SUM(F168+0)</f>
        <v>0</v>
      </c>
      <c r="G167" s="102">
        <f t="shared" si="43"/>
        <v>0</v>
      </c>
      <c r="H167" s="102" t="e">
        <f t="shared" si="44"/>
        <v>#DIV/0!</v>
      </c>
    </row>
    <row r="168" spans="1:8" ht="16.2" thickBot="1">
      <c r="A168" s="103">
        <v>42</v>
      </c>
      <c r="B168" s="5" t="s">
        <v>122</v>
      </c>
      <c r="C168" s="10">
        <v>109.19</v>
      </c>
      <c r="D168" s="10">
        <v>0</v>
      </c>
      <c r="E168" s="10">
        <v>0</v>
      </c>
      <c r="F168" s="10">
        <v>0</v>
      </c>
      <c r="G168" s="104">
        <f t="shared" si="43"/>
        <v>0</v>
      </c>
      <c r="H168" s="104" t="e">
        <f t="shared" si="44"/>
        <v>#DIV/0!</v>
      </c>
    </row>
    <row r="169" spans="1:8" ht="16.2" thickBot="1">
      <c r="A169" s="19" t="s">
        <v>111</v>
      </c>
      <c r="B169" s="19" t="s">
        <v>131</v>
      </c>
      <c r="C169" s="21">
        <f>SUM(C170+E238+E258)</f>
        <v>1675</v>
      </c>
      <c r="D169" s="21">
        <f>SUM(D170+F238+F258)</f>
        <v>0</v>
      </c>
      <c r="E169" s="21">
        <f>SUM(E170+G206+G226)</f>
        <v>0</v>
      </c>
      <c r="F169" s="21">
        <f>SUM(F170+H206+H226)</f>
        <v>0</v>
      </c>
      <c r="G169" s="20">
        <f t="shared" si="43"/>
        <v>0</v>
      </c>
      <c r="H169" s="20" t="e">
        <f t="shared" si="44"/>
        <v>#DIV/0!</v>
      </c>
    </row>
    <row r="170" spans="1:8" ht="16.2" thickBot="1">
      <c r="A170" s="19" t="s">
        <v>141</v>
      </c>
      <c r="B170" s="19" t="s">
        <v>35</v>
      </c>
      <c r="C170" s="21">
        <f>SUM(C171+0)</f>
        <v>1675</v>
      </c>
      <c r="D170" s="21">
        <v>0</v>
      </c>
      <c r="E170" s="21">
        <v>0</v>
      </c>
      <c r="F170" s="21">
        <v>0</v>
      </c>
      <c r="G170" s="20">
        <f t="shared" si="43"/>
        <v>0</v>
      </c>
      <c r="H170" s="20" t="e">
        <f t="shared" si="44"/>
        <v>#DIV/0!</v>
      </c>
    </row>
    <row r="171" spans="1:8" ht="16.2" thickBot="1">
      <c r="A171" s="19" t="s">
        <v>99</v>
      </c>
      <c r="B171" s="22" t="s">
        <v>116</v>
      </c>
      <c r="C171" s="23">
        <f>SUM(C172+C175)</f>
        <v>1675</v>
      </c>
      <c r="D171" s="23">
        <v>0</v>
      </c>
      <c r="E171" s="23">
        <v>0</v>
      </c>
      <c r="F171" s="23">
        <v>0</v>
      </c>
      <c r="G171" s="20">
        <f t="shared" si="43"/>
        <v>0</v>
      </c>
      <c r="H171" s="20" t="e">
        <f t="shared" si="44"/>
        <v>#DIV/0!</v>
      </c>
    </row>
    <row r="172" spans="1:8" ht="16.2" thickBot="1">
      <c r="A172" s="100" t="s">
        <v>102</v>
      </c>
      <c r="B172" s="30" t="s">
        <v>119</v>
      </c>
      <c r="C172" s="31">
        <f>SUM(C173+0)</f>
        <v>300</v>
      </c>
      <c r="D172" s="31">
        <v>0</v>
      </c>
      <c r="E172" s="31">
        <v>0</v>
      </c>
      <c r="F172" s="31">
        <v>0</v>
      </c>
      <c r="G172" s="96">
        <f t="shared" si="43"/>
        <v>0</v>
      </c>
      <c r="H172" s="96" t="e">
        <f t="shared" si="44"/>
        <v>#DIV/0!</v>
      </c>
    </row>
    <row r="173" spans="1:8" ht="16.2" thickBot="1">
      <c r="A173" s="101">
        <v>3</v>
      </c>
      <c r="B173" s="13" t="s">
        <v>9</v>
      </c>
      <c r="C173" s="15">
        <f>C174+0</f>
        <v>300</v>
      </c>
      <c r="D173" s="15">
        <f>D174+0</f>
        <v>0</v>
      </c>
      <c r="E173" s="15">
        <f>E174+0</f>
        <v>0</v>
      </c>
      <c r="F173" s="15">
        <f>F174+0</f>
        <v>0</v>
      </c>
      <c r="G173" s="102">
        <f t="shared" si="43"/>
        <v>0</v>
      </c>
      <c r="H173" s="102" t="e">
        <f t="shared" si="44"/>
        <v>#DIV/0!</v>
      </c>
    </row>
    <row r="174" spans="1:8" ht="16.2" thickBot="1">
      <c r="A174" s="108">
        <v>32</v>
      </c>
      <c r="B174" s="8" t="s">
        <v>17</v>
      </c>
      <c r="C174" s="9">
        <v>300</v>
      </c>
      <c r="D174" s="9">
        <v>0</v>
      </c>
      <c r="E174" s="9">
        <v>0</v>
      </c>
      <c r="F174" s="9">
        <v>0</v>
      </c>
      <c r="G174" s="104">
        <f t="shared" si="43"/>
        <v>0</v>
      </c>
      <c r="H174" s="104" t="e">
        <f t="shared" si="44"/>
        <v>#DIV/0!</v>
      </c>
    </row>
    <row r="175" spans="1:8" ht="16.2" thickBot="1">
      <c r="A175" s="100" t="s">
        <v>97</v>
      </c>
      <c r="B175" s="30" t="s">
        <v>121</v>
      </c>
      <c r="C175" s="31">
        <f>SUM(C176+0)</f>
        <v>1375</v>
      </c>
      <c r="D175" s="31">
        <v>0</v>
      </c>
      <c r="E175" s="31">
        <v>0</v>
      </c>
      <c r="F175" s="31">
        <v>0</v>
      </c>
      <c r="G175" s="96">
        <f t="shared" si="43"/>
        <v>0</v>
      </c>
      <c r="H175" s="96" t="e">
        <f t="shared" si="44"/>
        <v>#DIV/0!</v>
      </c>
    </row>
    <row r="176" spans="1:8" ht="16.2" thickBot="1">
      <c r="A176" s="106">
        <v>4</v>
      </c>
      <c r="B176" s="16" t="s">
        <v>11</v>
      </c>
      <c r="C176" s="14">
        <f>SUM(C177+0)</f>
        <v>1375</v>
      </c>
      <c r="D176" s="14">
        <v>0</v>
      </c>
      <c r="E176" s="14">
        <v>0</v>
      </c>
      <c r="F176" s="14">
        <v>0</v>
      </c>
      <c r="G176" s="102">
        <f t="shared" si="43"/>
        <v>0</v>
      </c>
      <c r="H176" s="102" t="e">
        <f t="shared" si="44"/>
        <v>#DIV/0!</v>
      </c>
    </row>
    <row r="177" spans="1:8" ht="16.2" thickBot="1">
      <c r="A177" s="103">
        <v>42</v>
      </c>
      <c r="B177" s="5" t="s">
        <v>122</v>
      </c>
      <c r="C177" s="10">
        <v>1375</v>
      </c>
      <c r="D177" s="10">
        <v>0</v>
      </c>
      <c r="E177" s="10">
        <v>0</v>
      </c>
      <c r="F177" s="10">
        <v>0</v>
      </c>
      <c r="G177" s="104">
        <f t="shared" si="43"/>
        <v>0</v>
      </c>
      <c r="H177" s="104" t="e">
        <f t="shared" si="44"/>
        <v>#DIV/0!</v>
      </c>
    </row>
  </sheetData>
  <mergeCells count="8">
    <mergeCell ref="A1:H1"/>
    <mergeCell ref="A2:H2"/>
    <mergeCell ref="A3:H3"/>
    <mergeCell ref="A16:B16"/>
    <mergeCell ref="A6:B6"/>
    <mergeCell ref="A7:B7"/>
    <mergeCell ref="A5:B5"/>
    <mergeCell ref="A4:B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orientation="portrait" r:id="rId1"/>
  <ignoredErrors>
    <ignoredError sqref="D34 D96 D105 E90:F90 E69 E85:F85 E89:F89 D163:F163 C171 D18" formula="1"/>
    <ignoredError sqref="H20:H22 G27:H29 G33 H38:H46 G135:G140 G42:G134 G141:G177 H135:H140 H54:H134 H141:H177 H178:H202 H15 G9:H14 G1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P I R PREMA EKONOMSKOJ KL.</vt:lpstr>
      <vt:lpstr>RAČUN P I R PO IZVORIMA</vt:lpstr>
      <vt:lpstr>RASHODI PREMA FUNKCIJSKOJ KL.</vt:lpstr>
      <vt:lpstr>RAČUN FINAN. PREMA IZVORIMA</vt:lpstr>
      <vt:lpstr>RAČUN FINAN. PREMA EKON.KL.</vt:lpstr>
      <vt:lpstr>POSEBNI DIO</vt:lpstr>
      <vt:lpstr>'POSEBNI DIO'!Ispis_naslova</vt:lpstr>
      <vt:lpstr>'RAČUN P I R PO IZVORIMA'!Ispis_naslova</vt:lpstr>
      <vt:lpstr>'RASHODI PREMA FUNKCIJSKOJ KL.'!Ispis_naslova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2025-09-22T10:00:22Z</cp:lastPrinted>
  <dcterms:created xsi:type="dcterms:W3CDTF">2022-08-12T12:51:27Z</dcterms:created>
  <dcterms:modified xsi:type="dcterms:W3CDTF">2025-12-16T08:14:50Z</dcterms:modified>
</cp:coreProperties>
</file>